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90" windowWidth="16080" windowHeight="8055" activeTab="0"/>
  </bookViews>
  <sheets>
    <sheet name="Лист1 (2)" sheetId="1" r:id="rId1"/>
    <sheet name="Лист1" sheetId="2" r:id="rId2"/>
  </sheets>
  <definedNames>
    <definedName name="_xlnm.Print_Titles" localSheetId="0">'Лист1 (2)'!$3:$3</definedName>
    <definedName name="_xlnm.Print_Area" localSheetId="0">'Лист1 (2)'!$A$1:$L$170</definedName>
  </definedNames>
  <calcPr fullCalcOnLoad="1"/>
</workbook>
</file>

<file path=xl/sharedStrings.xml><?xml version="1.0" encoding="utf-8"?>
<sst xmlns="http://schemas.openxmlformats.org/spreadsheetml/2006/main" count="635" uniqueCount="384">
  <si>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</si>
  <si>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</si>
  <si>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</si>
  <si>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</si>
  <si>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</si>
  <si>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</si>
  <si>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</si>
  <si>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</si>
  <si>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</si>
  <si>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</si>
  <si>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</si>
  <si>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</si>
  <si>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</si>
  <si>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</si>
  <si>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</si>
  <si>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</si>
  <si>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</si>
  <si>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</si>
  <si>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</si>
  <si>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</si>
  <si>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</si>
  <si>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</si>
  <si>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</si>
  <si>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</si>
  <si>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</si>
  <si>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</si>
  <si>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</si>
  <si>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</si>
  <si>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</si>
  <si>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</si>
  <si>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</si>
  <si>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</si>
  <si>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</si>
  <si>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</si>
  <si>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</si>
  <si>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</si>
  <si>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</si>
  <si>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</si>
  <si>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</si>
  <si>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</si>
  <si>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</si>
  <si>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</si>
  <si>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</si>
  <si>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</si>
  <si>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</si>
  <si>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</si>
  <si>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</si>
  <si>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</si>
  <si>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</si>
  <si>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</si>
  <si>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</si>
  <si>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</si>
  <si>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</si>
  <si>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</si>
  <si>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</si>
  <si>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</si>
  <si>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</si>
  <si>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</si>
  <si>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</si>
  <si>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</si>
  <si>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</si>
  <si>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</si>
  <si>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</si>
  <si>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</si>
  <si>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</si>
  <si>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</si>
  <si>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</si>
  <si>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</si>
  <si>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</si>
  <si>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</si>
  <si>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</si>
  <si>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</si>
  <si>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</si>
  <si>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</si>
  <si>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</si>
  <si>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</si>
  <si>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</si>
  <si>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</si>
  <si>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</si>
  <si>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</si>
  <si>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</si>
  <si>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</si>
  <si>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</si>
  <si>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</si>
  <si>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</si>
  <si>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</si>
  <si>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</si>
  <si>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</si>
  <si>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</si>
  <si>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</si>
  <si>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</si>
  <si>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</si>
  <si>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</si>
  <si>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</si>
  <si>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</si>
  <si>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</si>
  <si>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</si>
  <si>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</si>
  <si>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</si>
  <si>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</si>
  <si>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</si>
  <si>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</si>
  <si>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</si>
  <si>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</si>
  <si>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</si>
  <si>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</si>
  <si>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</si>
  <si>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</si>
  <si>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</si>
  <si>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</si>
  <si>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</si>
  <si>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</si>
  <si>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</si>
  <si>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</si>
  <si>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</si>
  <si>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</si>
  <si>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</si>
  <si>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</si>
  <si>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</si>
  <si>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</si>
  <si>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</si>
  <si>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</si>
  <si>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</si>
  <si>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</si>
  <si>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</si>
  <si>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</si>
  <si>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</si>
  <si>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</si>
  <si>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</si>
  <si>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</si>
  <si>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</si>
  <si>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</si>
  <si>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</si>
  <si>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</si>
  <si>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</si>
  <si>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</si>
  <si>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</si>
  <si>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</si>
  <si>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</si>
  <si>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</si>
  <si>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</si>
  <si>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</si>
  <si>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</si>
  <si>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</si>
  <si>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</si>
  <si>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</si>
  <si>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</si>
  <si>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</si>
  <si>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</si>
  <si>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</si>
  <si>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</si>
  <si>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</si>
  <si>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</si>
  <si>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</si>
  <si>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</si>
  <si>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</si>
  <si>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</si>
  <si>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</si>
  <si>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0117351</t>
  </si>
  <si>
    <t>0117130</t>
  </si>
  <si>
    <t>0117412</t>
  </si>
  <si>
    <t>0117610</t>
  </si>
  <si>
    <t xml:space="preserve"> 0117680</t>
  </si>
  <si>
    <t>0118110</t>
  </si>
  <si>
    <t>0118220</t>
  </si>
  <si>
    <t>0118130</t>
  </si>
  <si>
    <t>0118230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</si>
  <si>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</si>
  <si>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</si>
  <si>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</si>
  <si>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</si>
  <si>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</si>
  <si>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</si>
  <si>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</si>
  <si>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</si>
  <si>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</si>
  <si>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</si>
  <si>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</si>
  <si>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</si>
  <si>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</si>
  <si>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</si>
  <si>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</si>
  <si>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</si>
  <si>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</si>
  <si>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</si>
  <si>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</si>
  <si>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</si>
  <si>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</si>
  <si>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</si>
  <si>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</si>
  <si>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</si>
  <si>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</si>
  <si>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</si>
  <si>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</si>
  <si>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</si>
  <si>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</si>
  <si>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</si>
  <si>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</si>
  <si>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</si>
  <si>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</si>
  <si>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</si>
  <si>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</si>
  <si>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</si>
  <si>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</si>
  <si>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</si>
  <si>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</si>
  <si>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</si>
  <si>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</si>
  <si>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</si>
  <si>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</si>
  <si>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</si>
  <si>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</si>
  <si>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</si>
  <si>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</si>
  <si>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</si>
  <si>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</si>
  <si>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</si>
  <si>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</si>
  <si>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</si>
  <si>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</si>
  <si>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</si>
  <si>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</si>
  <si>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</si>
  <si>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0813230</t>
  </si>
  <si>
    <t>Оплата комунальних послуг та енергоносіїв КНП</t>
  </si>
  <si>
    <t>матеріальна допомога мешканцям громади</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</si>
  <si>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</si>
  <si>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Н-Сів філія ЧОЦЗ</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</si>
  <si>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</si>
  <si>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</si>
  <si>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14 липня 2021 року         № 275 (зі змінами)</t>
  </si>
  <si>
    <t xml:space="preserve">Рішення сесії міської ради від  15 грудня 2022 року             № 738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</si>
  <si>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</si>
  <si>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</si>
  <si>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</si>
  <si>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</si>
  <si>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</si>
  <si>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470  (зі змінами)</t>
  </si>
  <si>
    <t>Рішення сесії міської ради  від 04 грудня 2019 року № 975  (зі змінами)</t>
  </si>
  <si>
    <t>Соціальний захист та підтримка внутрішньо переміщених осіб Новгород-Сіверської міської територіальної громади на 2022-2025 роки</t>
  </si>
  <si>
    <t>Рішення сесії міської ради від 27 січня 2023 року № 779 (зі змінами)</t>
  </si>
  <si>
    <t>16)</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</si>
  <si>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</si>
  <si>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</si>
  <si>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</si>
  <si>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</si>
  <si>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</si>
  <si>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</si>
  <si>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</si>
  <si>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</si>
  <si>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</si>
  <si>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 xml:space="preserve">Обсяг фінансування  передбачений місцевою/регіональною програмою по загальному та спеціальному фонду на 2024 рік  (грн.) </t>
  </si>
  <si>
    <t>Бюджетні призначення  на 2024 рік )  по загальному та спеціальному фонду (грн)</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</si>
  <si>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віділу Управління Служби безпеки України в Чернігівській областіна 2023-2024 роки </t>
  </si>
  <si>
    <t>0116083</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</si>
  <si>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2024-2028 роки
</t>
  </si>
  <si>
    <t xml:space="preserve">Рішення сесії міської ради  </t>
  </si>
  <si>
    <t>Рішення сесії міської ради</t>
  </si>
  <si>
    <t>Програма надання одноразової матеріальної допомоги мешканцям населених пунктів Новгород-Сіверської міської ради на 2024-2028 роки</t>
  </si>
  <si>
    <t>Загальний фонд</t>
  </si>
  <si>
    <t>Спеціальний фонд</t>
  </si>
  <si>
    <t>Залишок асигнувань до кінця 2024 року</t>
  </si>
  <si>
    <r>
      <t xml:space="preserve">0112010  </t>
    </r>
    <r>
      <rPr>
        <b/>
        <sz val="24"/>
        <rFont val="Times New Roman"/>
        <family val="1"/>
      </rPr>
      <t>Всього</t>
    </r>
  </si>
  <si>
    <r>
      <t xml:space="preserve">Програми забезпечення покращення якості надання медичної допомоги населенню Новгород-Сіверської міської територіальної громади на 2022-2025 роки,                                     </t>
    </r>
    <r>
      <rPr>
        <sz val="24"/>
        <rFont val="Times New Roman"/>
        <family val="1"/>
      </rPr>
      <t xml:space="preserve">      у тому числі за напрямками:</t>
    </r>
  </si>
  <si>
    <t>Рішення 14-ої сесії міської ради VIII скликання  від 03 грудня 2021 року  № 492</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</si>
  <si>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</si>
  <si>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485</t>
  </si>
  <si>
    <t>Рішення 14-ої сесії міської ради VIII скликання від 03 грудня 2021 року № 440</t>
  </si>
  <si>
    <t>Рішення 13-ої сесії міської ради VIII скликання від 26 жовтня 2021 року № 369 (зі змінами)</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</si>
  <si>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</si>
  <si>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</si>
  <si>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478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</si>
  <si>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</si>
  <si>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</si>
  <si>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</si>
  <si>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461 (зі змінами)</t>
  </si>
  <si>
    <t>Рішення 14-ої сесії міської ради VIII скликаннявід 03 грудня 2021 року № 465 (зі змінами)</t>
  </si>
  <si>
    <t>Рішення 14-ої сесії міської ради VIII скликання від 03 грудня 2021 року № 493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</si>
  <si>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</si>
  <si>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460  (зі змінами)</t>
  </si>
  <si>
    <t>Рішення 66-ої сесії міської ради VII скликання від 08 грудня 2020 року № 1244</t>
  </si>
  <si>
    <t xml:space="preserve">Рішення 53-ої сесії міської ради VII скликання від 04 грудня 2019 року № 975                            (зі змінами)      </t>
  </si>
  <si>
    <t>Рішення 14-ої сесії міської ради VIII скликання від 03 грудня 2021 року № 476 (зі змінами)</t>
  </si>
  <si>
    <t>Рішення 14-ої сесії міської ради VIII скликання від 03 грудня 2021 року № 475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</si>
  <si>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</si>
  <si>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</si>
  <si>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</si>
  <si>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</si>
  <si>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463 (зі змінами)</t>
  </si>
  <si>
    <t>0118330  Всього</t>
  </si>
  <si>
    <t>Рішення 66-ої сесії міської ради VII скликання  від 08 грудня 2020 року № 1250</t>
  </si>
  <si>
    <t>Рішення 11-ої сесії міської ради VIII скликання від 14 липня 2021 року № 275 (зі змінами)</t>
  </si>
  <si>
    <t>Рішення 14-ої сесії міської ради VIII скликання від 03 грудня 2021 року № 454</t>
  </si>
  <si>
    <t>Рішення 14-ої сесії міської ради VIII скликання від 03 грудя 2021 року № 488</t>
  </si>
  <si>
    <t>Міська рада   /         ЦНСП</t>
  </si>
  <si>
    <t>0112111  Всього</t>
  </si>
  <si>
    <t>Рішення 14-ої сесії міської ради VIII скликання від 03 грудня 2021 року  № 449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</si>
  <si>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</si>
  <si>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</si>
  <si>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Рішення 14-ої сесії міської ради VIII скликання від 03 грудня 2021 року                             № 480 (зі змінами)</t>
  </si>
  <si>
    <t>0611010 Всього</t>
  </si>
  <si>
    <t>Рішення 66-ої сесії міської ради VII скликання від 08 грудня 2020 року  № 1287</t>
  </si>
  <si>
    <t>Рішення 14-ої сесії міської ради VIII скликання  від 03 грудня 2021 року № 479                  (зі змінами)</t>
  </si>
  <si>
    <t>Управління соціального захисту населення, сім'ї та праці Новгород-Сіверської міської ради Чернігівської області</t>
  </si>
  <si>
    <t>Рішення 14-ої сесії міської ради VIII скликання від 03 грудня 2021 року № 455 (із змінами)</t>
  </si>
  <si>
    <t xml:space="preserve">Відділ культури і туризму Новгород-Сіверської міської ради Чернігівської області </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</si>
  <si>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</si>
  <si>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483</t>
  </si>
  <si>
    <t>Рішення 14-ої сесії міської ради VIII скликання від 03 грудня 2021 року  № 484</t>
  </si>
  <si>
    <t xml:space="preserve">Фінансове управління Новгород-Сіверської міської ради Чернігівської області </t>
  </si>
  <si>
    <t>Рішення 19-ої позачергової  сесії міської ради VIII сликання від 15 грудня 2022 року № 762 (зі змінами)</t>
  </si>
  <si>
    <t>Програма забезпечення автобусного сполучення між містом Новгородом-Сіверським та адміністративним центром Семенівської міської територіальної громади Новгород-Сіверського району на 2024 рік</t>
  </si>
  <si>
    <t>3719770</t>
  </si>
  <si>
    <t>Програму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2024-2028 роки</t>
  </si>
  <si>
    <t>у тому числі спеціальний фонд:</t>
  </si>
  <si>
    <r>
      <t xml:space="preserve">0118831 </t>
    </r>
    <r>
      <rPr>
        <b/>
        <sz val="24"/>
        <rFont val="Times New Roman"/>
        <family val="1"/>
      </rPr>
      <t>Всього</t>
    </r>
  </si>
  <si>
    <t>Рішення 35-ої сесії міської ради VIII скликання  від 21 грудня 2023 року № 1031</t>
  </si>
  <si>
    <t xml:space="preserve">Надання пільг хворим з хронічною нирковою недостатністю, які отримують програмний гемодіаліз в медичних закладах та проживають на території Новгород-Сіверської міської територіальної громади, на 2022-2025 роки
</t>
  </si>
  <si>
    <t>17)</t>
  </si>
  <si>
    <t>Надання одноразової матеріальної допомоги мешканцям населених пунктів Новгород-Сіверської міської територіальної громади на 2024-2025 роки</t>
  </si>
  <si>
    <t>Рішення 35-ої сесії міської ради VIII скликання  від 21 грудня 2023 року № 1041</t>
  </si>
  <si>
    <t>Матеріально-технічне забезпечення підприємства: оплата комунальних послуг та енергоносіїв</t>
  </si>
  <si>
    <t>Рішення 14-ої сесії міської ради VIII скликання від 03 грудя 2021 року № 478 (із змінами)</t>
  </si>
  <si>
    <r>
      <t xml:space="preserve">0117461  </t>
    </r>
    <r>
      <rPr>
        <b/>
        <sz val="24"/>
        <color indexed="8"/>
        <rFont val="Times New Roman"/>
        <family val="1"/>
      </rPr>
      <t>Всього</t>
    </r>
  </si>
  <si>
    <t>2) Матеріально-технічне забезпечення підприємства (оплата комунальних послуг та енергоносіїв)</t>
  </si>
  <si>
    <t>4) Капітальні видатки (придбання реанімобіля)</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</si>
  <si>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</si>
  <si>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r>
      <t xml:space="preserve">0116082 </t>
    </r>
    <r>
      <rPr>
        <b/>
        <sz val="24"/>
        <rFont val="Times New Roman"/>
        <family val="1"/>
      </rPr>
      <t>Всього</t>
    </r>
  </si>
  <si>
    <t>Рішення 26-ої  позачергової сесії VIII  скликання  Новгород-Сіверської міської ради від 09 серпня 2023 року № 896</t>
  </si>
  <si>
    <t xml:space="preserve">Оплата комунальних послуг та енергоносіїв КНП </t>
  </si>
  <si>
    <t xml:space="preserve">8) Покрщення матеріального забезпечення лікарів </t>
  </si>
  <si>
    <t xml:space="preserve">надання одноразової грошової допомоги лікарям-спеціалістам, які вперше прийшли працювати до КНП "Новгород-Сіверська ЦМЛ"  </t>
  </si>
  <si>
    <t xml:space="preserve">Матеріально-технічне забезпечення підприємства </t>
  </si>
  <si>
    <t>Впровадження сучасних та ефективних методів лікування</t>
  </si>
  <si>
    <t>пільгові медикаменти</t>
  </si>
  <si>
    <t>Поліпшення медикаментозного і матеріально-технічного забезпечення галузі відповідно до стандартів та з урахуванням необхідності досягнення гарантованого державою обсягу безоплатної медичної допомоги громадянам у закладах охорони здоров'я</t>
  </si>
  <si>
    <t>Забезпечення пожежної безпеки у закладах охорони здоров'я</t>
  </si>
  <si>
    <t>Матеріально-технічне забезпечення медичних працівників</t>
  </si>
  <si>
    <t xml:space="preserve"> забезпечення діяльності Комунальної установи «Міський трудовий архів» Новгород-Сіверської міської ради Чернігівської області </t>
  </si>
  <si>
    <t>забезпечення діяльності місцевої пожежної охорони Новгород-Сіверської міської  територіальної громади</t>
  </si>
  <si>
    <t>Звіт про  виконання цільових програм, які фінансуватимуться  за рахунок коштів бюджету Новгород-Сіверської міської територіальної громади у 2024 році</t>
  </si>
  <si>
    <t>Програма підтримки Новгород-Сіверського сектору  №1 філії Державної установи "Центр пробації" в Чернігівській області на 2023-2024 роки</t>
  </si>
  <si>
    <t>Рішення 29-ої сесії VIII  скликання  Новгород-Сіверської міської ради від 15 вересня 2023 року № 987 (зі змінами)</t>
  </si>
  <si>
    <t>Програма створення просторів для проживання внутрішньо переміщених осіб у Новгород-Сіверській міській територіальній громаді на 2024-2025 роки</t>
  </si>
  <si>
    <t>Рішення міської ради від 06.02.2024  №1102</t>
  </si>
  <si>
    <t>Поліпшення розгалудженості мереж, оновлення конфігурації технічних пристроїв, обладнання та базового програмного забезпечення</t>
  </si>
  <si>
    <t>судові стягнення</t>
  </si>
  <si>
    <t>інтернет камери</t>
  </si>
  <si>
    <t>0118240  Всього</t>
  </si>
  <si>
    <r>
      <t xml:space="preserve">0116030 </t>
    </r>
    <r>
      <rPr>
        <b/>
        <sz val="24"/>
        <color indexed="8"/>
        <rFont val="Times New Roman"/>
        <family val="1"/>
      </rPr>
      <t>Всього</t>
    </r>
  </si>
  <si>
    <t>відшкодування різниці в тарифах на послуги з централізованого водопостачання та водовідведення для населення міста Новгорода-Сіверського</t>
  </si>
  <si>
    <t>Програма профілактики правопорушень на території населених пунктів Новгород-Сіверської міської територіальної громади на 2024 рік</t>
  </si>
  <si>
    <t>Рішення 38-ої сесії Новгород-Сіверської міської ради  від  14 березня 2024 року № 1114</t>
  </si>
  <si>
    <t xml:space="preserve"> КП "Горбівське" - 140 933 грн; КП "Троїцьке" - 37 131 грн; КП "Вороб'ївське"- 140 641 грн; КП "Орлівське"- 17 385 грн;  КП "Добробут"- 517 409 грн</t>
  </si>
  <si>
    <t>відшкодування за медикаменти, відпущені  громадянам, які постраждали в наслідок Чорнобильської катастрофи, з них за рахунок субвенції з обласного бюджету - 9,3 тис.грн</t>
  </si>
  <si>
    <t>Касові видатки станом на 01 квітня 2024 року</t>
  </si>
  <si>
    <t>Медок-програмне забезпечення, веб-сайт, інтернет Укртелеком, картридж, ваучер-інтернет, програма ТІС, маршрутизатор</t>
  </si>
  <si>
    <t>представницькі видатки</t>
  </si>
  <si>
    <t>оцінка майна, техпаспорт</t>
  </si>
  <si>
    <t>2 насоси</t>
  </si>
  <si>
    <t>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громади ФОП Луценко Г.М.</t>
  </si>
  <si>
    <t>пісок, сіль, ПММ, електротовари, вінер(кредит), будматеріали, з/пл та податки, ТО тракторів,страхування авто, землерийні роботи</t>
  </si>
  <si>
    <t xml:space="preserve"> членські внески ВАОМС "Асоціація міст України" за 2024 рік</t>
  </si>
  <si>
    <t>будматеріали, господарчі товари</t>
  </si>
  <si>
    <t>компенсація працівникам проїзду на громадському транспорті</t>
  </si>
  <si>
    <t>придбання квітів, корзин з квітами, придбання державної та протокольної атрибутики, придбання банерів</t>
  </si>
  <si>
    <t>Придбання канцелярських товарів, товарів господарського призначення,  придбання будівельних матеріалів, миючих та дезінфікуючих засобів, оплату послуг зв'язку,оплату послуг з поточного ремонту та технічногообслуговування обладнання.</t>
  </si>
  <si>
    <t>відрядження, пальне</t>
  </si>
  <si>
    <t>матеріали, послуги, інформатизація</t>
  </si>
  <si>
    <t>шкільний автобус (513 411 грн), послуги, здорове та якісне харчування, інформатизація тощо</t>
  </si>
  <si>
    <t>матеріали, послуги, інформатизація тощо</t>
  </si>
  <si>
    <t>обладнання , інвентар, інформатизація тощо</t>
  </si>
  <si>
    <t>обладнання, матеріали, послуги</t>
  </si>
  <si>
    <t>обладнання, матеріали, інформатизація тощо</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</si>
  <si>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</si>
  <si>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на виконання захордів програми</t>
  </si>
  <si>
    <t>щомісячна матеріальна допомога особам з інвалідністю</t>
  </si>
  <si>
    <t>відшкодування витрат за проїзд  для отримання  хворими  з  хронічною  нирковою недостатність курсів програмного гемодіалізу</t>
  </si>
  <si>
    <t xml:space="preserve">відшкодування за послуги зв'язку, які надаються пільговим категоріям громадян </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</si>
  <si>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</si>
  <si>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матеріальна допомога членам сімей загиблих військовослужбовців</t>
  </si>
  <si>
    <t>витрати за послуги поховання загиблих Захисників України</t>
  </si>
  <si>
    <t>одноразова матеріальна допомога внутрішньо переміщеним та/або евакуйованим особам Новгород-Сіверської територіальної громади, які проживали у зоні двадцяти кіломентрів від кордону, у зв`язку із введенням воєнного стану</t>
  </si>
  <si>
    <t>одноразова матеріальна допомога громадянам, які опинилися у складній життєвій ситуації</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</si>
</sst>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30">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26"/>
      <name val="Times New Roman"/>
      <family val="1"/>
    </font>
    <font>
      <i/>
      <sz val="20"/>
      <name val="Times New Roman"/>
      <family val="1"/>
    </font>
    <font>
      <b/>
      <sz val="24"/>
      <name val="Times New Roman Cyr"/>
      <family val="0"/>
    </font>
    <font>
      <sz val="36"/>
      <name val="Calibri"/>
      <family val="2"/>
    </font>
    <font>
      <i/>
      <sz val="24"/>
      <name val="Times New Roman Cyr"/>
      <family val="0"/>
    </font>
    <font>
      <sz val="20"/>
      <name val="Times New Roman"/>
      <family val="1"/>
    </font>
    <font>
      <i/>
      <sz val="18"/>
      <name val="Times New Roman"/>
      <family val="1"/>
    </font>
    <font>
      <b/>
      <i/>
      <sz val="24"/>
      <name val="Times New Roman"/>
      <family val="1"/>
    </font>
    <font>
      <b/>
      <sz val="20"/>
      <name val="Times New Roman"/>
      <family val="1"/>
    </font>
    <font>
      <b/>
      <i/>
      <sz val="28"/>
      <name val="Times New Roman"/>
      <family val="1"/>
    </font>
    <font>
      <i/>
      <sz val="28"/>
      <name val="Arial Cyr"/>
      <family val="0"/>
    </font>
    <font>
      <b/>
      <sz val="28"/>
      <name val="Times New Roman"/>
      <family val="1"/>
    </font>
    <font>
      <sz val="28"/>
      <name val="Arial Cyr"/>
      <family val="0"/>
    </font>
    <font>
      <b/>
      <i/>
      <sz val="28"/>
      <name val="Arial Cyr"/>
      <family val="0"/>
    </font>
    <font>
      <b/>
      <i/>
      <sz val="10"/>
      <name val="Arial Cyr"/>
      <family val="0"/>
    </font>
    <font>
      <b/>
      <sz val="24"/>
      <color indexed="8"/>
      <name val="Times New Roman"/>
      <family val="1"/>
    </font>
    <font>
      <sz val="2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b/>
      <sz val="36"/>
      <color indexed="8"/>
      <name val="Calibri"/>
      <family val="2"/>
    </font>
    <font>
      <b/>
      <sz val="28"/>
      <color indexed="8"/>
      <name val="Times New Roman"/>
      <family val="1"/>
    </font>
    <font>
      <sz val="22"/>
      <color indexed="60"/>
      <name val="Times New Roman"/>
      <family val="1"/>
    </font>
    <font>
      <b/>
      <sz val="26"/>
      <color indexed="8"/>
      <name val="Times New Roman"/>
      <family val="1"/>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2"/>
      <color indexed="8"/>
      <name val="Times New Roman"/>
      <family val="1"/>
    </font>
    <font>
      <sz val="20"/>
      <color indexed="8"/>
      <name val="Times New Roman"/>
      <family val="1"/>
    </font>
    <font>
      <sz val="24"/>
      <color indexed="10"/>
      <name val="Times New Roman"/>
      <family val="1"/>
    </font>
    <font>
      <i/>
      <sz val="20"/>
      <color indexed="8"/>
      <name val="Times New Roman"/>
      <family val="1"/>
    </font>
    <font>
      <sz val="36"/>
      <color indexed="8"/>
      <name val="Calibri"/>
      <family val="2"/>
    </font>
    <font>
      <b/>
      <i/>
      <sz val="24"/>
      <color indexed="8"/>
      <name val="Times New Roman"/>
      <family val="1"/>
    </font>
    <font>
      <i/>
      <sz val="24"/>
      <color indexed="8"/>
      <name val="Times New Roman"/>
      <family val="1"/>
    </font>
    <font>
      <sz val="24"/>
      <color indexed="8"/>
      <name val="Times New Roman Cyr"/>
      <family val="0"/>
    </font>
    <font>
      <sz val="10"/>
      <color indexed="8"/>
      <name val="Arial Cyr"/>
      <family val="0"/>
    </font>
    <font>
      <sz val="24"/>
      <color indexed="8"/>
      <name val="Arial Cyr"/>
      <family val="0"/>
    </font>
    <font>
      <i/>
      <sz val="2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8"/>
      <color theme="1"/>
      <name val="Times New Roman"/>
      <family val="1"/>
    </font>
    <font>
      <sz val="22"/>
      <color rgb="FFC00000"/>
      <name val="Times New Roman"/>
      <family val="1"/>
    </font>
    <font>
      <b/>
      <sz val="26"/>
      <color theme="1"/>
      <name val="Times New Roman"/>
      <family val="1"/>
    </font>
    <font>
      <b/>
      <sz val="24"/>
      <color theme="1"/>
      <name val="Times New Roman"/>
      <family val="1"/>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2"/>
      <color theme="1"/>
      <name val="Times New Roman"/>
      <family val="1"/>
    </font>
    <font>
      <sz val="20"/>
      <color theme="1"/>
      <name val="Times New Roman"/>
      <family val="1"/>
    </font>
    <font>
      <sz val="24"/>
      <color rgb="FFFF0000"/>
      <name val="Times New Roman"/>
      <family val="1"/>
    </font>
    <font>
      <i/>
      <sz val="20"/>
      <color theme="1"/>
      <name val="Times New Roman"/>
      <family val="1"/>
    </font>
    <font>
      <sz val="36"/>
      <color theme="1"/>
      <name val="Calibri"/>
      <family val="2"/>
    </font>
    <font>
      <b/>
      <i/>
      <sz val="24"/>
      <color theme="1"/>
      <name val="Times New Roman"/>
      <family val="1"/>
    </font>
    <font>
      <i/>
      <sz val="24"/>
      <color theme="1"/>
      <name val="Times New Roman"/>
      <family val="1"/>
    </font>
    <font>
      <sz val="24"/>
      <color theme="1"/>
      <name val="Times New Roman Cyr"/>
      <family val="0"/>
    </font>
    <font>
      <i/>
      <sz val="22"/>
      <color theme="1"/>
      <name val="Times New Roman"/>
      <family val="1"/>
    </font>
    <font>
      <sz val="24"/>
      <color rgb="FF000000"/>
      <name val="Times New Roman"/>
      <family val="1"/>
    </font>
    <font>
      <sz val="10"/>
      <color theme="1"/>
      <name val="Arial Cyr"/>
      <family val="0"/>
    </font>
    <font>
      <sz val="24"/>
      <color theme="1"/>
      <name val="Arial Cyr"/>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25" borderId="1" applyNumberFormat="0" applyAlignment="0" applyProtection="0"/>
    <xf numFmtId="0" fontId="88" fillId="26" borderId="2" applyNumberFormat="0" applyAlignment="0" applyProtection="0"/>
    <xf numFmtId="0" fontId="89" fillId="26" borderId="1" applyNumberFormat="0" applyAlignment="0" applyProtection="0"/>
    <xf numFmtId="0" fontId="9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7" borderId="7" applyNumberFormat="0" applyAlignment="0" applyProtection="0"/>
    <xf numFmtId="0" fontId="96" fillId="0" borderId="0" applyNumberFormat="0" applyFill="0" applyBorder="0" applyAlignment="0" applyProtection="0"/>
    <xf numFmtId="0" fontId="97" fillId="28" borderId="0" applyNumberFormat="0" applyBorder="0" applyAlignment="0" applyProtection="0"/>
    <xf numFmtId="0" fontId="20" fillId="0" borderId="0">
      <alignment/>
      <protection/>
    </xf>
    <xf numFmtId="0" fontId="4" fillId="0" borderId="0">
      <alignment/>
      <protection/>
    </xf>
    <xf numFmtId="0" fontId="4" fillId="0" borderId="0">
      <alignment/>
      <protection/>
    </xf>
    <xf numFmtId="0" fontId="98" fillId="0" borderId="0" applyNumberFormat="0" applyFill="0" applyBorder="0" applyAlignment="0" applyProtection="0"/>
    <xf numFmtId="0" fontId="99" fillId="29" borderId="0" applyNumberFormat="0" applyBorder="0" applyAlignment="0" applyProtection="0"/>
    <xf numFmtId="0" fontId="10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3" fillId="31" borderId="0" applyNumberFormat="0" applyBorder="0" applyAlignment="0" applyProtection="0"/>
  </cellStyleXfs>
  <cellXfs count="359">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5"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5"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5" applyFont="1" applyBorder="1" applyAlignment="1">
      <alignment horizontal="left" vertical="center" wrapText="1"/>
      <protection/>
    </xf>
    <xf numFmtId="0" fontId="12" fillId="0" borderId="15" xfId="55" applyFont="1" applyFill="1" applyBorder="1" applyAlignment="1">
      <alignment horizontal="left" vertical="center" wrapText="1"/>
      <protection/>
    </xf>
    <xf numFmtId="0" fontId="10" fillId="0" borderId="15" xfId="55"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5"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5" applyFont="1" applyFill="1" applyBorder="1" applyAlignment="1">
      <alignment horizontal="left" vertical="center" wrapText="1"/>
      <protection/>
    </xf>
    <xf numFmtId="0" fontId="5" fillId="33" borderId="15" xfId="55"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5"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5"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104" fillId="34" borderId="0" xfId="55" applyFont="1" applyFill="1" applyBorder="1" applyAlignment="1" applyProtection="1">
      <alignment horizontal="center" vertical="center" wrapText="1"/>
      <protection locked="0"/>
    </xf>
    <xf numFmtId="0" fontId="105" fillId="34" borderId="0" xfId="0" applyFont="1" applyFill="1" applyAlignment="1">
      <alignment wrapText="1"/>
    </xf>
    <xf numFmtId="0" fontId="105"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15" fillId="34" borderId="26"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105" fillId="34" borderId="24" xfId="0" applyFont="1" applyFill="1" applyBorder="1" applyAlignment="1">
      <alignment wrapText="1"/>
    </xf>
    <xf numFmtId="3" fontId="105" fillId="34" borderId="24" xfId="0" applyNumberFormat="1" applyFont="1" applyFill="1" applyBorder="1" applyAlignment="1">
      <alignment wrapText="1"/>
    </xf>
    <xf numFmtId="3" fontId="22" fillId="34" borderId="24" xfId="0" applyNumberFormat="1" applyFont="1" applyFill="1" applyBorder="1" applyAlignment="1">
      <alignment horizontal="center" vertical="center" wrapText="1"/>
    </xf>
    <xf numFmtId="0" fontId="106" fillId="34" borderId="0" xfId="0" applyFont="1" applyFill="1" applyAlignment="1">
      <alignment wrapText="1"/>
    </xf>
    <xf numFmtId="180" fontId="13" fillId="34" borderId="24" xfId="0" applyNumberFormat="1" applyFont="1" applyFill="1" applyBorder="1" applyAlignment="1">
      <alignment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05" fillId="34" borderId="24" xfId="0" applyNumberFormat="1" applyFont="1" applyFill="1" applyBorder="1" applyAlignment="1">
      <alignment horizontal="center" vertical="center" wrapText="1"/>
    </xf>
    <xf numFmtId="0" fontId="105" fillId="34" borderId="24" xfId="0" applyFont="1" applyFill="1" applyBorder="1" applyAlignment="1">
      <alignment horizontal="center" vertical="center" wrapText="1"/>
    </xf>
    <xf numFmtId="49" fontId="105" fillId="34" borderId="24" xfId="0" applyNumberFormat="1" applyFont="1" applyFill="1" applyBorder="1" applyAlignment="1">
      <alignment horizontal="center" vertical="center" wrapText="1"/>
    </xf>
    <xf numFmtId="3" fontId="105" fillId="34" borderId="24" xfId="0" applyNumberFormat="1" applyFont="1" applyFill="1" applyBorder="1" applyAlignment="1">
      <alignment horizontal="center" vertical="center" wrapText="1"/>
    </xf>
    <xf numFmtId="0" fontId="105" fillId="34" borderId="24" xfId="0" applyFont="1" applyFill="1" applyBorder="1" applyAlignment="1">
      <alignment horizontal="center" wrapText="1"/>
    </xf>
    <xf numFmtId="0" fontId="107" fillId="34" borderId="24" xfId="0" applyNumberFormat="1" applyFont="1" applyFill="1" applyBorder="1" applyAlignment="1">
      <alignment horizontal="center" vertical="center" wrapText="1"/>
    </xf>
    <xf numFmtId="0" fontId="107" fillId="34" borderId="24" xfId="0" applyFont="1" applyFill="1" applyBorder="1" applyAlignment="1">
      <alignment horizontal="center" vertical="center" wrapText="1"/>
    </xf>
    <xf numFmtId="3" fontId="107" fillId="34" borderId="24" xfId="0" applyNumberFormat="1" applyFont="1" applyFill="1" applyBorder="1" applyAlignment="1">
      <alignment horizontal="center" vertical="center"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horizontal="center" vertical="center" wrapText="1"/>
    </xf>
    <xf numFmtId="49" fontId="108"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0" fontId="15" fillId="34" borderId="26" xfId="0" applyFont="1" applyFill="1" applyBorder="1" applyAlignment="1">
      <alignment wrapText="1"/>
    </xf>
    <xf numFmtId="0" fontId="24"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6" fillId="35" borderId="24" xfId="0" applyNumberFormat="1" applyFont="1" applyFill="1" applyBorder="1" applyAlignment="1">
      <alignment horizontal="center" vertical="center" wrapText="1"/>
    </xf>
    <xf numFmtId="0" fontId="27"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horizontal="center" vertical="center" wrapText="1"/>
    </xf>
    <xf numFmtId="0" fontId="24" fillId="35" borderId="24" xfId="0"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5" applyFont="1" applyFill="1" applyBorder="1" applyAlignment="1">
      <alignment horizontal="center" vertical="center" wrapText="1"/>
      <protection/>
    </xf>
    <xf numFmtId="0" fontId="109" fillId="34" borderId="0" xfId="0" applyFont="1" applyFill="1" applyBorder="1" applyAlignment="1">
      <alignment wrapText="1"/>
    </xf>
    <xf numFmtId="0" fontId="109" fillId="34" borderId="0" xfId="0" applyFont="1" applyFill="1" applyAlignment="1">
      <alignment wrapText="1"/>
    </xf>
    <xf numFmtId="3" fontId="106" fillId="34" borderId="24" xfId="0" applyNumberFormat="1" applyFont="1" applyFill="1" applyBorder="1" applyAlignment="1">
      <alignment horizontal="center" vertical="center" wrapText="1"/>
    </xf>
    <xf numFmtId="0" fontId="110" fillId="34" borderId="0"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05" fillId="34" borderId="24" xfId="0" applyFont="1" applyFill="1" applyBorder="1" applyAlignment="1">
      <alignment vertical="center" wrapText="1"/>
    </xf>
    <xf numFmtId="0" fontId="110" fillId="34" borderId="24" xfId="0" applyFont="1" applyFill="1" applyBorder="1" applyAlignment="1">
      <alignment wrapText="1"/>
    </xf>
    <xf numFmtId="0" fontId="105" fillId="34" borderId="24" xfId="0" applyFont="1" applyFill="1" applyBorder="1" applyAlignment="1">
      <alignment horizontal="center" vertical="top" wrapText="1"/>
    </xf>
    <xf numFmtId="0" fontId="15" fillId="34" borderId="24" xfId="0" applyFont="1" applyFill="1" applyBorder="1" applyAlignment="1">
      <alignment horizontal="center" wrapText="1"/>
    </xf>
    <xf numFmtId="3" fontId="111" fillId="35" borderId="24" xfId="0" applyNumberFormat="1" applyFont="1" applyFill="1" applyBorder="1" applyAlignment="1">
      <alignment horizontal="center" vertical="center" wrapText="1"/>
    </xf>
    <xf numFmtId="3" fontId="112" fillId="35" borderId="24" xfId="0" applyNumberFormat="1" applyFont="1" applyFill="1" applyBorder="1" applyAlignment="1">
      <alignment horizontal="center" vertical="center" wrapText="1"/>
    </xf>
    <xf numFmtId="0" fontId="108" fillId="35" borderId="24" xfId="0" applyFont="1" applyFill="1" applyBorder="1" applyAlignment="1">
      <alignment horizontal="center" wrapText="1"/>
    </xf>
    <xf numFmtId="3" fontId="15" fillId="34" borderId="0" xfId="0" applyNumberFormat="1" applyFont="1" applyFill="1" applyAlignment="1">
      <alignment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left" wrapText="1"/>
    </xf>
    <xf numFmtId="3" fontId="15" fillId="34" borderId="0" xfId="0" applyNumberFormat="1" applyFont="1" applyFill="1" applyBorder="1" applyAlignment="1">
      <alignment horizontal="left" wrapText="1"/>
    </xf>
    <xf numFmtId="3" fontId="15" fillId="34" borderId="0" xfId="0" applyNumberFormat="1" applyFont="1" applyFill="1" applyBorder="1" applyAlignment="1">
      <alignment horizontal="left" vertical="center" wrapText="1"/>
    </xf>
    <xf numFmtId="49" fontId="15" fillId="34" borderId="24" xfId="53" applyNumberFormat="1" applyFont="1" applyFill="1" applyBorder="1" applyAlignment="1">
      <alignment horizontal="center" vertical="center"/>
      <protection/>
    </xf>
    <xf numFmtId="0" fontId="106" fillId="34" borderId="0" xfId="0" applyFont="1" applyFill="1" applyBorder="1" applyAlignment="1">
      <alignment horizontal="left" vertical="center" wrapText="1"/>
    </xf>
    <xf numFmtId="0" fontId="106" fillId="34" borderId="0" xfId="0" applyFont="1" applyFill="1" applyBorder="1" applyAlignment="1">
      <alignment horizontal="center" wrapText="1"/>
    </xf>
    <xf numFmtId="0" fontId="106" fillId="34" borderId="0" xfId="0" applyFont="1" applyFill="1" applyBorder="1" applyAlignment="1">
      <alignment wrapText="1"/>
    </xf>
    <xf numFmtId="0" fontId="112" fillId="34" borderId="0" xfId="0" applyFont="1" applyFill="1" applyAlignment="1">
      <alignment wrapText="1"/>
    </xf>
    <xf numFmtId="0" fontId="112" fillId="35" borderId="24" xfId="0" applyNumberFormat="1" applyFont="1" applyFill="1" applyBorder="1" applyAlignment="1">
      <alignment horizontal="center" vertical="center" wrapText="1"/>
    </xf>
    <xf numFmtId="0" fontId="113" fillId="35" borderId="24" xfId="55" applyFont="1" applyFill="1" applyBorder="1" applyAlignment="1">
      <alignment horizontal="center" vertical="center" wrapText="1"/>
      <protection/>
    </xf>
    <xf numFmtId="0" fontId="114" fillId="35" borderId="24" xfId="0" applyFont="1" applyFill="1" applyBorder="1" applyAlignment="1">
      <alignment horizontal="center" vertical="center" wrapText="1"/>
    </xf>
    <xf numFmtId="0" fontId="112" fillId="34" borderId="0" xfId="0" applyFont="1" applyFill="1" applyBorder="1" applyAlignment="1">
      <alignment horizontal="center" vertical="center" wrapText="1"/>
    </xf>
    <xf numFmtId="0" fontId="115" fillId="35"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06" fillId="34" borderId="24" xfId="0" applyFont="1" applyFill="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5" fillId="34" borderId="0" xfId="0" applyFont="1" applyFill="1" applyBorder="1" applyAlignment="1">
      <alignment horizontal="left" vertical="center" wrapText="1"/>
    </xf>
    <xf numFmtId="0" fontId="22" fillId="34" borderId="25" xfId="0" applyFont="1" applyFill="1" applyBorder="1" applyAlignment="1">
      <alignment wrapText="1"/>
    </xf>
    <xf numFmtId="0" fontId="22" fillId="34" borderId="26" xfId="0" applyFont="1" applyFill="1" applyBorder="1" applyAlignment="1">
      <alignment horizontal="center" vertical="center" wrapText="1"/>
    </xf>
    <xf numFmtId="0" fontId="22" fillId="34" borderId="24" xfId="0" applyFont="1" applyFill="1" applyBorder="1" applyAlignment="1">
      <alignment wrapText="1"/>
    </xf>
    <xf numFmtId="0" fontId="21" fillId="34" borderId="25" xfId="0" applyFont="1" applyFill="1" applyBorder="1" applyAlignment="1">
      <alignment wrapText="1"/>
    </xf>
    <xf numFmtId="0" fontId="116" fillId="34" borderId="24" xfId="0" applyFont="1" applyFill="1" applyBorder="1" applyAlignment="1">
      <alignment horizontal="center" vertical="center" wrapText="1"/>
    </xf>
    <xf numFmtId="3" fontId="116" fillId="34" borderId="24" xfId="0" applyNumberFormat="1"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117" fillId="34" borderId="24" xfId="0" applyFont="1" applyFill="1" applyBorder="1" applyAlignment="1">
      <alignment horizontal="center" vertical="center" wrapText="1"/>
    </xf>
    <xf numFmtId="49" fontId="107" fillId="34" borderId="24" xfId="0" applyNumberFormat="1" applyFont="1" applyFill="1" applyBorder="1" applyAlignment="1">
      <alignment horizontal="center" vertical="center" wrapText="1"/>
    </xf>
    <xf numFmtId="0" fontId="22" fillId="34" borderId="0" xfId="0" applyFont="1" applyFill="1" applyBorder="1" applyAlignment="1">
      <alignment horizontal="left" vertical="center" wrapText="1"/>
    </xf>
    <xf numFmtId="49" fontId="118" fillId="34" borderId="24" xfId="0" applyNumberFormat="1" applyFont="1" applyFill="1" applyBorder="1" applyAlignment="1">
      <alignment horizontal="center" vertical="center" wrapText="1"/>
    </xf>
    <xf numFmtId="0" fontId="119" fillId="34" borderId="24" xfId="0" applyFont="1" applyFill="1" applyBorder="1" applyAlignment="1">
      <alignment horizontal="center" vertical="center" wrapText="1"/>
    </xf>
    <xf numFmtId="0" fontId="106"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22" fillId="34" borderId="0" xfId="0" applyFont="1" applyFill="1" applyBorder="1" applyAlignment="1">
      <alignment horizontal="center" wrapText="1"/>
    </xf>
    <xf numFmtId="0" fontId="120" fillId="34" borderId="0" xfId="0" applyFont="1" applyFill="1" applyBorder="1" applyAlignment="1">
      <alignment horizontal="center" vertical="center" wrapText="1"/>
    </xf>
    <xf numFmtId="0" fontId="120" fillId="34" borderId="0" xfId="0" applyFont="1" applyFill="1" applyAlignment="1">
      <alignment wrapText="1"/>
    </xf>
    <xf numFmtId="0" fontId="15" fillId="34" borderId="27" xfId="0"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06" fillId="34" borderId="24" xfId="0" applyFont="1" applyFill="1" applyBorder="1" applyAlignment="1">
      <alignment horizontal="center" vertical="top" wrapText="1"/>
    </xf>
    <xf numFmtId="0" fontId="118" fillId="34" borderId="24" xfId="0" applyFont="1" applyFill="1" applyBorder="1" applyAlignment="1">
      <alignment wrapText="1"/>
    </xf>
    <xf numFmtId="0" fontId="118" fillId="34" borderId="0" xfId="0" applyFont="1" applyFill="1" applyBorder="1" applyAlignment="1">
      <alignment wrapText="1"/>
    </xf>
    <xf numFmtId="0" fontId="105" fillId="34" borderId="0" xfId="0" applyFont="1" applyFill="1" applyBorder="1" applyAlignment="1">
      <alignment horizontal="center" wrapText="1"/>
    </xf>
    <xf numFmtId="0" fontId="105" fillId="34" borderId="0" xfId="0" applyFont="1" applyFill="1" applyBorder="1" applyAlignment="1">
      <alignment wrapText="1"/>
    </xf>
    <xf numFmtId="0" fontId="105" fillId="34" borderId="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4" fillId="34" borderId="0" xfId="55" applyFont="1" applyFill="1" applyBorder="1" applyAlignment="1" applyProtection="1">
      <alignment horizontal="center" vertical="center" wrapText="1"/>
      <protection locked="0"/>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05" fillId="34" borderId="25" xfId="0" applyFont="1" applyFill="1" applyBorder="1" applyAlignment="1">
      <alignment wrapText="1"/>
    </xf>
    <xf numFmtId="0" fontId="105" fillId="34" borderId="26"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16" fillId="34" borderId="0" xfId="0" applyFont="1" applyFill="1" applyBorder="1" applyAlignment="1">
      <alignment wrapText="1"/>
    </xf>
    <xf numFmtId="0" fontId="116" fillId="34" borderId="0" xfId="0" applyFont="1" applyFill="1" applyBorder="1" applyAlignment="1">
      <alignment horizontal="center" vertical="center" wrapText="1"/>
    </xf>
    <xf numFmtId="49" fontId="15" fillId="35" borderId="24" xfId="0" applyNumberFormat="1" applyFont="1" applyFill="1" applyBorder="1" applyAlignment="1">
      <alignment horizontal="center" vertical="center" wrapText="1"/>
    </xf>
    <xf numFmtId="49" fontId="121" fillId="34" borderId="24" xfId="0" applyNumberFormat="1" applyFont="1" applyFill="1" applyBorder="1" applyAlignment="1">
      <alignment horizontal="center" vertical="center" wrapText="1"/>
    </xf>
    <xf numFmtId="0" fontId="121" fillId="34" borderId="24" xfId="0" applyFont="1" applyFill="1" applyBorder="1" applyAlignment="1">
      <alignment wrapText="1"/>
    </xf>
    <xf numFmtId="49" fontId="121" fillId="36" borderId="24" xfId="0" applyNumberFormat="1" applyFont="1" applyFill="1" applyBorder="1" applyAlignment="1">
      <alignment horizontal="center" vertical="center" wrapText="1"/>
    </xf>
    <xf numFmtId="0" fontId="121" fillId="36" borderId="24" xfId="0" applyFont="1" applyFill="1" applyBorder="1" applyAlignment="1">
      <alignment wrapText="1"/>
    </xf>
    <xf numFmtId="3" fontId="33" fillId="36" borderId="24" xfId="0" applyNumberFormat="1"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4" fillId="37" borderId="24" xfId="0" applyFont="1" applyFill="1" applyBorder="1" applyAlignment="1">
      <alignment horizontal="center" vertical="center" wrapText="1"/>
    </xf>
    <xf numFmtId="3" fontId="13" fillId="37" borderId="24" xfId="0" applyNumberFormat="1" applyFont="1" applyFill="1" applyBorder="1" applyAlignment="1">
      <alignment horizontal="center" vertical="center" wrapText="1"/>
    </xf>
    <xf numFmtId="0" fontId="24" fillId="36" borderId="24" xfId="0" applyFont="1" applyFill="1" applyBorder="1" applyAlignment="1">
      <alignment horizontal="center" vertical="center" wrapText="1"/>
    </xf>
    <xf numFmtId="49" fontId="24" fillId="37" borderId="24" xfId="0" applyNumberFormat="1" applyFont="1" applyFill="1" applyBorder="1" applyAlignment="1">
      <alignment horizontal="center" vertical="center" wrapText="1"/>
    </xf>
    <xf numFmtId="49" fontId="108" fillId="37" borderId="24" xfId="0" applyNumberFormat="1" applyFont="1" applyFill="1" applyBorder="1" applyAlignment="1">
      <alignment horizontal="center" vertical="center" wrapText="1"/>
    </xf>
    <xf numFmtId="3" fontId="112" fillId="38" borderId="24" xfId="0" applyNumberFormat="1" applyFont="1" applyFill="1" applyBorder="1" applyAlignment="1">
      <alignment horizontal="center" vertical="center" wrapText="1"/>
    </xf>
    <xf numFmtId="0" fontId="29" fillId="38" borderId="24" xfId="0" applyFont="1" applyFill="1" applyBorder="1" applyAlignment="1">
      <alignment horizontal="center" vertical="center" wrapText="1"/>
    </xf>
    <xf numFmtId="3" fontId="26" fillId="38" borderId="24" xfId="0" applyNumberFormat="1" applyFont="1" applyFill="1" applyBorder="1" applyAlignment="1">
      <alignment horizontal="center" vertical="center" wrapText="1"/>
    </xf>
    <xf numFmtId="0" fontId="29" fillId="38" borderId="24" xfId="0" applyFont="1" applyFill="1" applyBorder="1" applyAlignment="1">
      <alignment horizontal="center" wrapText="1"/>
    </xf>
    <xf numFmtId="0" fontId="122" fillId="38" borderId="24" xfId="0" applyFont="1" applyFill="1" applyBorder="1" applyAlignment="1">
      <alignment horizontal="center" wrapText="1"/>
    </xf>
    <xf numFmtId="3" fontId="33" fillId="39" borderId="24" xfId="0" applyNumberFormat="1" applyFont="1" applyFill="1" applyBorder="1" applyAlignment="1">
      <alignment horizontal="center" vertical="center" wrapText="1"/>
    </xf>
    <xf numFmtId="0" fontId="29" fillId="39" borderId="24" xfId="0" applyFont="1" applyFill="1" applyBorder="1" applyAlignment="1">
      <alignment horizontal="center" vertical="center" wrapText="1"/>
    </xf>
    <xf numFmtId="3" fontId="15" fillId="8" borderId="24" xfId="0" applyNumberFormat="1" applyFont="1" applyFill="1" applyBorder="1" applyAlignment="1">
      <alignment horizontal="center" vertical="center" wrapText="1"/>
    </xf>
    <xf numFmtId="3" fontId="22" fillId="8" borderId="24" xfId="0" applyNumberFormat="1" applyFont="1" applyFill="1" applyBorder="1" applyAlignment="1">
      <alignment horizontal="center" vertical="center" wrapText="1"/>
    </xf>
    <xf numFmtId="0" fontId="22" fillId="8" borderId="24" xfId="0" applyFont="1" applyFill="1" applyBorder="1" applyAlignment="1">
      <alignment horizontal="center" vertical="center" wrapText="1"/>
    </xf>
    <xf numFmtId="0" fontId="121" fillId="8" borderId="24" xfId="0" applyFont="1" applyFill="1" applyBorder="1" applyAlignment="1">
      <alignment wrapText="1"/>
    </xf>
    <xf numFmtId="3" fontId="15" fillId="35" borderId="24" xfId="0" applyNumberFormat="1" applyFont="1" applyFill="1" applyBorder="1" applyAlignment="1">
      <alignment horizontal="center" vertical="center" wrapText="1"/>
    </xf>
    <xf numFmtId="0" fontId="33" fillId="34" borderId="0" xfId="0" applyFont="1" applyFill="1" applyBorder="1" applyAlignment="1">
      <alignment wrapText="1"/>
    </xf>
    <xf numFmtId="0" fontId="33" fillId="34" borderId="0" xfId="0" applyFont="1" applyFill="1" applyAlignment="1">
      <alignment wrapText="1"/>
    </xf>
    <xf numFmtId="3" fontId="123" fillId="8" borderId="24" xfId="0" applyNumberFormat="1" applyFont="1" applyFill="1" applyBorder="1" applyAlignment="1">
      <alignment horizontal="center" vertical="center" wrapText="1"/>
    </xf>
    <xf numFmtId="3" fontId="33" fillId="8" borderId="24" xfId="0" applyNumberFormat="1" applyFont="1" applyFill="1" applyBorder="1" applyAlignment="1">
      <alignment horizontal="center" vertical="center" wrapText="1"/>
    </xf>
    <xf numFmtId="0" fontId="108" fillId="8" borderId="24" xfId="0" applyFont="1" applyFill="1" applyBorder="1" applyAlignment="1">
      <alignment horizontal="center" vertical="center" wrapText="1"/>
    </xf>
    <xf numFmtId="0" fontId="21" fillId="34" borderId="0" xfId="0" applyFont="1" applyFill="1" applyBorder="1" applyAlignment="1">
      <alignment wrapText="1"/>
    </xf>
    <xf numFmtId="49" fontId="112" fillId="35" borderId="24" xfId="0" applyNumberFormat="1" applyFont="1" applyFill="1" applyBorder="1" applyAlignment="1">
      <alignment horizontal="center" vertical="center" wrapText="1"/>
    </xf>
    <xf numFmtId="0" fontId="22"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3" fontId="13" fillId="35" borderId="24" xfId="0" applyNumberFormat="1" applyFont="1" applyFill="1" applyBorder="1" applyAlignment="1">
      <alignment horizontal="center" vertical="center" wrapText="1"/>
    </xf>
    <xf numFmtId="49" fontId="33" fillId="36" borderId="24" xfId="0" applyNumberFormat="1"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25" fillId="34" borderId="0" xfId="0" applyFont="1" applyFill="1" applyAlignment="1">
      <alignment wrapText="1"/>
    </xf>
    <xf numFmtId="0" fontId="25" fillId="34" borderId="24" xfId="0" applyFont="1" applyFill="1" applyBorder="1" applyAlignment="1">
      <alignment horizontal="left" vertical="center" wrapText="1"/>
    </xf>
    <xf numFmtId="49" fontId="25" fillId="34" borderId="24" xfId="0" applyNumberFormat="1" applyFont="1" applyFill="1" applyBorder="1" applyAlignment="1">
      <alignment horizontal="center" vertical="center" wrapText="1"/>
    </xf>
    <xf numFmtId="0" fontId="25" fillId="34" borderId="0" xfId="0" applyFont="1" applyFill="1" applyBorder="1" applyAlignment="1">
      <alignment horizontal="left" vertical="center" wrapText="1"/>
    </xf>
    <xf numFmtId="0" fontId="25" fillId="34" borderId="0" xfId="0" applyFont="1" applyFill="1" applyBorder="1" applyAlignment="1">
      <alignment horizontal="center" vertical="center" wrapText="1"/>
    </xf>
    <xf numFmtId="0" fontId="25" fillId="34" borderId="24" xfId="0" applyFont="1" applyFill="1" applyBorder="1" applyAlignment="1">
      <alignment horizontal="center" vertical="center" wrapText="1"/>
    </xf>
    <xf numFmtId="3" fontId="124" fillId="34" borderId="24" xfId="0" applyNumberFormat="1" applyFont="1" applyFill="1" applyBorder="1" applyAlignment="1">
      <alignment horizontal="center" vertical="center" wrapText="1"/>
    </xf>
    <xf numFmtId="0" fontId="25" fillId="34" borderId="24" xfId="0" applyFont="1" applyFill="1" applyBorder="1" applyAlignment="1">
      <alignment horizontal="center" wrapText="1"/>
    </xf>
    <xf numFmtId="49" fontId="32" fillId="34" borderId="24" xfId="53" applyNumberFormat="1" applyFont="1" applyFill="1" applyBorder="1" applyAlignment="1">
      <alignment horizontal="center" vertical="center" wrapText="1"/>
      <protection/>
    </xf>
    <xf numFmtId="49" fontId="116" fillId="34" borderId="24" xfId="0" applyNumberFormat="1" applyFont="1" applyFill="1" applyBorder="1" applyAlignment="1">
      <alignment horizontal="center" vertical="center" wrapText="1"/>
    </xf>
    <xf numFmtId="49" fontId="106" fillId="35"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0" fontId="15" fillId="34" borderId="24" xfId="0" applyFont="1" applyFill="1" applyBorder="1" applyAlignment="1">
      <alignment horizontal="center" vertical="top"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0" fontId="121" fillId="35" borderId="24" xfId="0" applyFont="1" applyFill="1" applyBorder="1" applyAlignment="1">
      <alignment wrapText="1"/>
    </xf>
    <xf numFmtId="0" fontId="30" fillId="34" borderId="24" xfId="55" applyFont="1" applyFill="1" applyBorder="1" applyAlignment="1">
      <alignment horizontal="center" vertical="top" wrapText="1"/>
      <protection/>
    </xf>
    <xf numFmtId="0" fontId="22" fillId="34" borderId="24" xfId="0" applyFont="1" applyFill="1" applyBorder="1" applyAlignment="1">
      <alignment horizontal="center" vertical="justify" wrapText="1"/>
    </xf>
    <xf numFmtId="0" fontId="22" fillId="34" borderId="24" xfId="0" applyFont="1" applyFill="1" applyBorder="1" applyAlignment="1">
      <alignment horizontal="center" wrapText="1"/>
    </xf>
    <xf numFmtId="0" fontId="30" fillId="34" borderId="24" xfId="55" applyFont="1" applyFill="1" applyBorder="1" applyAlignment="1">
      <alignment horizontal="center" vertical="center" wrapText="1"/>
      <protection/>
    </xf>
    <xf numFmtId="0" fontId="30" fillId="34" borderId="24" xfId="55" applyFont="1" applyFill="1" applyBorder="1" applyAlignment="1">
      <alignment horizontal="center" vertical="center" wrapText="1"/>
      <protection/>
    </xf>
    <xf numFmtId="0" fontId="125" fillId="34" borderId="24" xfId="55" applyFont="1" applyFill="1" applyBorder="1" applyAlignment="1">
      <alignment horizontal="left" vertical="center" wrapText="1"/>
      <protection/>
    </xf>
    <xf numFmtId="0" fontId="15" fillId="34" borderId="24" xfId="55"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5" applyFont="1" applyFill="1" applyBorder="1" applyAlignment="1">
      <alignment horizontal="left" vertical="center" wrapText="1"/>
      <protection/>
    </xf>
    <xf numFmtId="0" fontId="125" fillId="34" borderId="24" xfId="55" applyFont="1" applyFill="1" applyBorder="1" applyAlignment="1">
      <alignment horizontal="center" vertical="center" wrapText="1"/>
      <protection/>
    </xf>
    <xf numFmtId="0" fontId="15" fillId="34" borderId="24" xfId="0"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5" fillId="34" borderId="24" xfId="0" applyNumberFormat="1" applyFont="1" applyFill="1" applyBorder="1" applyAlignment="1">
      <alignment horizontal="center" vertical="center" wrapText="1"/>
    </xf>
    <xf numFmtId="3" fontId="106" fillId="40" borderId="24" xfId="0" applyNumberFormat="1" applyFont="1" applyFill="1" applyBorder="1" applyAlignment="1">
      <alignment horizontal="center" vertical="center" wrapText="1"/>
    </xf>
    <xf numFmtId="49" fontId="42" fillId="32" borderId="24" xfId="54" applyNumberFormat="1" applyFont="1" applyFill="1" applyBorder="1" applyAlignment="1">
      <alignment horizontal="center" vertical="center"/>
      <protection/>
    </xf>
    <xf numFmtId="49" fontId="106" fillId="34" borderId="24" xfId="0" applyNumberFormat="1" applyFont="1" applyFill="1" applyBorder="1" applyAlignment="1">
      <alignment horizontal="center" vertical="center" wrapText="1"/>
    </xf>
    <xf numFmtId="3" fontId="106" fillId="35" borderId="24" xfId="0" applyNumberFormat="1" applyFont="1" applyFill="1" applyBorder="1" applyAlignment="1">
      <alignment horizontal="center" vertical="center" wrapText="1"/>
    </xf>
    <xf numFmtId="0" fontId="15" fillId="35" borderId="24" xfId="0" applyFont="1" applyFill="1" applyBorder="1" applyAlignment="1">
      <alignment horizontal="center" vertical="center" wrapText="1"/>
    </xf>
    <xf numFmtId="0" fontId="17" fillId="34" borderId="24" xfId="0" applyFont="1" applyFill="1" applyBorder="1" applyAlignment="1">
      <alignment horizontal="center" wrapText="1"/>
    </xf>
    <xf numFmtId="3" fontId="15" fillId="34" borderId="24" xfId="0" applyNumberFormat="1" applyFont="1" applyFill="1" applyBorder="1" applyAlignment="1">
      <alignment horizontal="left" vertical="center" wrapText="1"/>
    </xf>
    <xf numFmtId="0" fontId="15" fillId="34" borderId="24" xfId="0" applyFont="1" applyFill="1" applyBorder="1" applyAlignment="1">
      <alignment horizontal="center" vertical="center" wrapText="1"/>
    </xf>
    <xf numFmtId="0" fontId="106" fillId="34" borderId="24" xfId="0" applyFont="1" applyFill="1" applyBorder="1" applyAlignment="1">
      <alignment horizontal="center" vertical="center" wrapText="1"/>
    </xf>
    <xf numFmtId="0" fontId="31" fillId="34" borderId="24" xfId="0"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3" fontId="25" fillId="34" borderId="24" xfId="0" applyNumberFormat="1" applyFont="1" applyFill="1" applyBorder="1" applyAlignment="1">
      <alignment horizontal="center" vertical="center" wrapText="1"/>
    </xf>
    <xf numFmtId="3" fontId="126" fillId="34" borderId="24" xfId="0" applyNumberFormat="1" applyFont="1" applyFill="1" applyBorder="1" applyAlignment="1">
      <alignment horizontal="center" vertical="center" wrapText="1"/>
    </xf>
    <xf numFmtId="0" fontId="106" fillId="34" borderId="24" xfId="0" applyFont="1" applyFill="1" applyBorder="1" applyAlignment="1">
      <alignment horizontal="center" wrapText="1"/>
    </xf>
    <xf numFmtId="0" fontId="118" fillId="34" borderId="24" xfId="0" applyFont="1" applyFill="1" applyBorder="1" applyAlignment="1">
      <alignment horizontal="center" wrapText="1"/>
    </xf>
    <xf numFmtId="0" fontId="124" fillId="34" borderId="24" xfId="0" applyFont="1" applyFill="1" applyBorder="1" applyAlignment="1">
      <alignment horizontal="center" vertical="center" wrapText="1"/>
    </xf>
    <xf numFmtId="0" fontId="127" fillId="34" borderId="24" xfId="0" applyFont="1" applyFill="1" applyBorder="1" applyAlignment="1">
      <alignment horizontal="center" vertical="center" wrapText="1"/>
    </xf>
    <xf numFmtId="3" fontId="15" fillId="34" borderId="0" xfId="0" applyNumberFormat="1" applyFont="1" applyFill="1" applyAlignment="1">
      <alignment horizontal="center" vertical="center" wrapText="1"/>
    </xf>
    <xf numFmtId="3" fontId="23" fillId="34" borderId="24" xfId="0" applyNumberFormat="1" applyFont="1" applyFill="1" applyBorder="1" applyAlignment="1">
      <alignment horizontal="center" vertical="center" wrapText="1"/>
    </xf>
    <xf numFmtId="0" fontId="124" fillId="34" borderId="24" xfId="0" applyFont="1" applyFill="1" applyBorder="1" applyAlignment="1">
      <alignment horizontal="center" wrapText="1"/>
    </xf>
    <xf numFmtId="0" fontId="116" fillId="34" borderId="24" xfId="0" applyFont="1" applyFill="1" applyBorder="1" applyAlignment="1">
      <alignment wrapText="1"/>
    </xf>
    <xf numFmtId="49" fontId="124" fillId="34" borderId="24" xfId="0" applyNumberFormat="1" applyFont="1" applyFill="1" applyBorder="1" applyAlignment="1">
      <alignment horizontal="center" vertical="center" wrapText="1"/>
    </xf>
    <xf numFmtId="0" fontId="126" fillId="34" borderId="24" xfId="0" applyFont="1" applyFill="1" applyBorder="1" applyAlignment="1">
      <alignment horizontal="center" vertical="center" wrapText="1"/>
    </xf>
    <xf numFmtId="0" fontId="118" fillId="34" borderId="24" xfId="0" applyFont="1" applyFill="1" applyBorder="1" applyAlignment="1">
      <alignment horizontal="center" vertical="center" wrapText="1"/>
    </xf>
    <xf numFmtId="0" fontId="106" fillId="34" borderId="28" xfId="0" applyFont="1" applyFill="1" applyBorder="1" applyAlignment="1">
      <alignment horizontal="center" vertical="center" wrapText="1"/>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0" fontId="15" fillId="34"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5" fillId="34" borderId="28" xfId="0" applyNumberFormat="1"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26" fillId="38" borderId="25" xfId="0" applyFont="1" applyFill="1" applyBorder="1" applyAlignment="1">
      <alignment horizontal="right" vertical="center"/>
    </xf>
    <xf numFmtId="0" fontId="0" fillId="38" borderId="31" xfId="0" applyFont="1" applyFill="1" applyBorder="1" applyAlignment="1">
      <alignment horizontal="right" vertical="center"/>
    </xf>
    <xf numFmtId="0" fontId="0" fillId="38" borderId="31" xfId="0" applyFill="1" applyBorder="1" applyAlignment="1">
      <alignment horizontal="right" vertical="center"/>
    </xf>
    <xf numFmtId="0" fontId="0" fillId="38" borderId="26" xfId="0" applyFill="1" applyBorder="1" applyAlignment="1">
      <alignment horizontal="right" vertical="center"/>
    </xf>
    <xf numFmtId="0" fontId="33" fillId="8" borderId="25" xfId="0" applyFont="1" applyFill="1" applyBorder="1" applyAlignment="1">
      <alignment horizontal="right" wrapText="1"/>
    </xf>
    <xf numFmtId="0" fontId="40" fillId="0" borderId="31" xfId="0" applyFont="1" applyBorder="1" applyAlignment="1">
      <alignment horizontal="right"/>
    </xf>
    <xf numFmtId="0" fontId="40" fillId="0" borderId="26" xfId="0" applyFont="1" applyBorder="1" applyAlignment="1">
      <alignment horizontal="right"/>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8" borderId="25" xfId="0" applyFont="1" applyFill="1" applyBorder="1" applyAlignment="1">
      <alignment horizontal="right"/>
    </xf>
    <xf numFmtId="0" fontId="0" fillId="38" borderId="31" xfId="0" applyFill="1" applyBorder="1" applyAlignment="1">
      <alignment horizontal="right"/>
    </xf>
    <xf numFmtId="0" fontId="0" fillId="38" borderId="26" xfId="0" applyFill="1" applyBorder="1" applyAlignment="1">
      <alignment horizontal="right"/>
    </xf>
    <xf numFmtId="0" fontId="15" fillId="34" borderId="24"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5"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28" fillId="34" borderId="24" xfId="55" applyFont="1" applyFill="1" applyBorder="1" applyAlignment="1">
      <alignment horizontal="center" vertical="center" wrapText="1"/>
      <protection/>
    </xf>
    <xf numFmtId="0" fontId="106" fillId="34" borderId="24" xfId="0" applyFont="1" applyFill="1" applyBorder="1" applyAlignment="1">
      <alignment horizontal="center" vertical="center" wrapText="1"/>
    </xf>
    <xf numFmtId="0" fontId="128" fillId="34" borderId="24"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35" fillId="34" borderId="25" xfId="0" applyNumberFormat="1" applyFont="1" applyFill="1" applyBorder="1" applyAlignment="1">
      <alignment horizontal="center" vertical="center" wrapText="1"/>
    </xf>
    <xf numFmtId="0" fontId="35" fillId="34" borderId="31" xfId="0" applyNumberFormat="1" applyFont="1" applyFill="1" applyBorder="1" applyAlignment="1">
      <alignment horizontal="center" vertical="center" wrapText="1"/>
    </xf>
    <xf numFmtId="0" fontId="36" fillId="34" borderId="31" xfId="0" applyFont="1" applyFill="1" applyBorder="1" applyAlignment="1">
      <alignment wrapText="1"/>
    </xf>
    <xf numFmtId="0" fontId="36" fillId="0" borderId="31" xfId="0" applyFont="1" applyBorder="1" applyAlignment="1">
      <alignment wrapText="1"/>
    </xf>
    <xf numFmtId="0" fontId="36" fillId="0" borderId="26" xfId="0" applyFont="1" applyBorder="1" applyAlignment="1">
      <alignment wrapText="1"/>
    </xf>
    <xf numFmtId="0" fontId="13" fillId="37" borderId="25" xfId="0" applyFont="1" applyFill="1" applyBorder="1" applyAlignment="1">
      <alignment horizontal="right"/>
    </xf>
    <xf numFmtId="0" fontId="0" fillId="37" borderId="31" xfId="0" applyFill="1" applyBorder="1" applyAlignment="1">
      <alignment horizontal="right"/>
    </xf>
    <xf numFmtId="0" fontId="0" fillId="37" borderId="26" xfId="0" applyFill="1" applyBorder="1" applyAlignment="1">
      <alignment horizontal="right"/>
    </xf>
    <xf numFmtId="0" fontId="13"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37" fillId="34" borderId="24" xfId="0" applyNumberFormat="1" applyFont="1" applyFill="1" applyBorder="1" applyAlignment="1">
      <alignment horizontal="center" vertical="center" wrapText="1"/>
    </xf>
    <xf numFmtId="0" fontId="38" fillId="34" borderId="24" xfId="0" applyFont="1" applyFill="1" applyBorder="1" applyAlignment="1">
      <alignment wrapText="1"/>
    </xf>
    <xf numFmtId="0" fontId="15" fillId="34" borderId="0" xfId="0" applyFont="1" applyFill="1" applyAlignment="1">
      <alignment horizontal="center" wrapText="1"/>
    </xf>
    <xf numFmtId="0" fontId="112" fillId="34" borderId="24" xfId="0"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12" fillId="34" borderId="28" xfId="0" applyFont="1" applyFill="1" applyBorder="1" applyAlignment="1">
      <alignment horizontal="center" vertical="center" wrapText="1"/>
    </xf>
    <xf numFmtId="0" fontId="128" fillId="34" borderId="29" xfId="0" applyFont="1" applyFill="1" applyBorder="1" applyAlignment="1">
      <alignment horizontal="center" vertical="center" wrapText="1"/>
    </xf>
    <xf numFmtId="0" fontId="128" fillId="34" borderId="30" xfId="0" applyFont="1" applyFill="1" applyBorder="1" applyAlignment="1">
      <alignment horizontal="center" vertical="center" wrapText="1"/>
    </xf>
    <xf numFmtId="0" fontId="13" fillId="37" borderId="25" xfId="0" applyFont="1" applyFill="1" applyBorder="1" applyAlignment="1">
      <alignment horizontal="right" vertical="center" wrapText="1"/>
    </xf>
    <xf numFmtId="0" fontId="0" fillId="0" borderId="31" xfId="0" applyBorder="1" applyAlignment="1">
      <alignment horizontal="right" vertical="center" wrapText="1"/>
    </xf>
    <xf numFmtId="0" fontId="0" fillId="0" borderId="26" xfId="0" applyBorder="1" applyAlignment="1">
      <alignment horizontal="right" vertical="center" wrapText="1"/>
    </xf>
    <xf numFmtId="0" fontId="39" fillId="34" borderId="31" xfId="0" applyFont="1" applyFill="1" applyBorder="1" applyAlignment="1">
      <alignment/>
    </xf>
    <xf numFmtId="0" fontId="36" fillId="34" borderId="31" xfId="0" applyFont="1" applyFill="1" applyBorder="1" applyAlignment="1">
      <alignment/>
    </xf>
    <xf numFmtId="0" fontId="36" fillId="0" borderId="31" xfId="0" applyFont="1" applyBorder="1" applyAlignment="1">
      <alignment/>
    </xf>
    <xf numFmtId="0" fontId="36" fillId="0" borderId="26" xfId="0" applyFont="1" applyBorder="1" applyAlignment="1">
      <alignment/>
    </xf>
    <xf numFmtId="0" fontId="31" fillId="34" borderId="24" xfId="0"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28" fillId="0" borderId="24" xfId="0" applyFont="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129" fillId="34" borderId="24"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128" fillId="34" borderId="24" xfId="0" applyFont="1" applyFill="1" applyBorder="1" applyAlignment="1">
      <alignment wrapText="1"/>
    </xf>
    <xf numFmtId="0" fontId="17" fillId="34" borderId="28" xfId="0" applyFont="1" applyFill="1" applyBorder="1" applyAlignment="1">
      <alignment horizontal="center" vertical="center" wrapText="1"/>
    </xf>
    <xf numFmtId="0" fontId="0" fillId="34" borderId="29" xfId="0" applyFill="1" applyBorder="1" applyAlignment="1">
      <alignment vertical="center"/>
    </xf>
    <xf numFmtId="0" fontId="0" fillId="34" borderId="30" xfId="0" applyFill="1" applyBorder="1" applyAlignment="1">
      <alignment vertical="center"/>
    </xf>
    <xf numFmtId="0" fontId="14" fillId="34" borderId="0" xfId="55" applyFont="1" applyFill="1" applyBorder="1" applyAlignment="1" applyProtection="1">
      <alignment horizontal="center" vertical="center" wrapText="1"/>
      <protection locked="0"/>
    </xf>
    <xf numFmtId="0" fontId="0" fillId="0" borderId="0" xfId="0" applyAlignment="1">
      <alignment horizontal="center" vertical="center" wrapText="1"/>
    </xf>
    <xf numFmtId="0" fontId="112" fillId="38" borderId="25" xfId="0" applyFont="1" applyFill="1" applyBorder="1" applyAlignment="1">
      <alignment horizontal="right"/>
    </xf>
    <xf numFmtId="0" fontId="109" fillId="35" borderId="25" xfId="0" applyNumberFormat="1" applyFont="1" applyFill="1" applyBorder="1" applyAlignment="1">
      <alignment horizontal="center" vertical="center" wrapText="1"/>
    </xf>
    <xf numFmtId="0" fontId="0" fillId="0" borderId="31" xfId="0" applyBorder="1" applyAlignment="1">
      <alignment wrapText="1"/>
    </xf>
    <xf numFmtId="0" fontId="0" fillId="0" borderId="26" xfId="0" applyBorder="1" applyAlignment="1">
      <alignment wrapText="1"/>
    </xf>
    <xf numFmtId="180" fontId="35" fillId="34" borderId="25" xfId="0" applyNumberFormat="1" applyFont="1" applyFill="1" applyBorder="1" applyAlignment="1">
      <alignment horizontal="center" vertical="center" wrapText="1"/>
    </xf>
    <xf numFmtId="0" fontId="36" fillId="0" borderId="31" xfId="0" applyFont="1" applyBorder="1" applyAlignment="1">
      <alignment horizontal="center" vertical="center" wrapText="1"/>
    </xf>
    <xf numFmtId="0" fontId="36" fillId="0" borderId="26" xfId="0" applyFont="1" applyBorder="1" applyAlignment="1">
      <alignment horizontal="center" vertical="center" wrapText="1"/>
    </xf>
    <xf numFmtId="0" fontId="34" fillId="34" borderId="28" xfId="0" applyFont="1" applyFill="1" applyBorder="1" applyAlignment="1">
      <alignment horizontal="center" vertical="center" wrapText="1"/>
    </xf>
    <xf numFmtId="49" fontId="15" fillId="34" borderId="28" xfId="0" applyNumberFormat="1" applyFont="1" applyFill="1" applyBorder="1" applyAlignment="1">
      <alignment horizontal="center" vertical="center" wrapText="1"/>
    </xf>
    <xf numFmtId="0" fontId="6" fillId="0" borderId="0" xfId="55" applyFont="1" applyBorder="1" applyAlignment="1" applyProtection="1">
      <alignment horizontal="left" vertical="center" wrapText="1"/>
      <protection locked="0"/>
    </xf>
    <xf numFmtId="3" fontId="22" fillId="34" borderId="0" xfId="0" applyNumberFormat="1"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3" xfId="54"/>
    <cellStyle name="Обычный_Додаток 4,5,6"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179"/>
  <sheetViews>
    <sheetView tabSelected="1" zoomScale="40" zoomScaleNormal="40" zoomScaleSheetLayoutView="25" workbookViewId="0" topLeftCell="A147">
      <selection activeCell="L138" sqref="L138"/>
    </sheetView>
  </sheetViews>
  <sheetFormatPr defaultColWidth="9.00390625" defaultRowHeight="12.75"/>
  <cols>
    <col min="1" max="1" width="2.25390625" style="57" customWidth="1"/>
    <col min="2" max="2" width="9.625" style="57" customWidth="1"/>
    <col min="3" max="3" width="123.25390625" style="57" customWidth="1"/>
    <col min="4" max="4" width="58.375" style="66" customWidth="1"/>
    <col min="5" max="5" width="21.00390625" style="57" customWidth="1"/>
    <col min="6" max="6" width="29.75390625" style="57" customWidth="1"/>
    <col min="7" max="7" width="33.75390625" style="57" customWidth="1"/>
    <col min="8" max="8" width="34.625" style="57" customWidth="1"/>
    <col min="9" max="9" width="31.75390625" style="57" customWidth="1"/>
    <col min="10" max="10" width="33.125" style="57" customWidth="1"/>
    <col min="11" max="11" width="31.75390625" style="57" customWidth="1"/>
    <col min="12" max="12" width="67.125" style="57" customWidth="1"/>
    <col min="13" max="15" width="75.25390625" style="62" customWidth="1"/>
    <col min="16" max="121" width="75.25390625" style="57" customWidth="1"/>
    <col min="122" max="16384" width="9.125" style="57" customWidth="1"/>
  </cols>
  <sheetData>
    <row r="1" spans="1:121" ht="63" customHeight="1">
      <c r="A1" s="55"/>
      <c r="B1" s="55"/>
      <c r="C1" s="346" t="s">
        <v>340</v>
      </c>
      <c r="D1" s="346"/>
      <c r="E1" s="346"/>
      <c r="F1" s="346"/>
      <c r="G1" s="346"/>
      <c r="H1" s="346"/>
      <c r="I1" s="346"/>
      <c r="J1" s="347"/>
      <c r="K1" s="347"/>
      <c r="L1" s="56"/>
      <c r="M1" s="174"/>
      <c r="N1" s="174"/>
      <c r="O1" s="174"/>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30" customHeight="1">
      <c r="A2" s="55"/>
      <c r="B2" s="55"/>
      <c r="C2" s="56"/>
      <c r="D2" s="65"/>
      <c r="E2" s="56"/>
      <c r="F2" s="56"/>
      <c r="G2" s="56"/>
      <c r="H2" s="56"/>
      <c r="I2" s="56"/>
      <c r="J2" s="174"/>
      <c r="K2" s="174"/>
      <c r="L2" s="56" t="s">
        <v>104</v>
      </c>
      <c r="M2" s="174"/>
      <c r="N2" s="174"/>
      <c r="O2" s="174"/>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2:121" ht="276" customHeight="1">
      <c r="B3" s="80" t="s">
        <v>0</v>
      </c>
      <c r="C3" s="176" t="s">
        <v>88</v>
      </c>
      <c r="D3" s="176" t="s">
        <v>89</v>
      </c>
      <c r="E3" s="176" t="s">
        <v>68</v>
      </c>
      <c r="F3" s="81" t="s">
        <v>87</v>
      </c>
      <c r="G3" s="82" t="s">
        <v>251</v>
      </c>
      <c r="H3" s="176" t="s">
        <v>252</v>
      </c>
      <c r="I3" s="176" t="s">
        <v>67</v>
      </c>
      <c r="J3" s="176" t="s">
        <v>355</v>
      </c>
      <c r="K3" s="176" t="s">
        <v>261</v>
      </c>
      <c r="L3" s="176" t="s">
        <v>95</v>
      </c>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row>
    <row r="4" spans="2:121" ht="41.25" customHeight="1">
      <c r="B4" s="352" t="s">
        <v>297</v>
      </c>
      <c r="C4" s="353"/>
      <c r="D4" s="353"/>
      <c r="E4" s="353"/>
      <c r="F4" s="353"/>
      <c r="G4" s="353"/>
      <c r="H4" s="353"/>
      <c r="I4" s="353"/>
      <c r="J4" s="353"/>
      <c r="K4" s="353"/>
      <c r="L4" s="354"/>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row>
    <row r="5" spans="2:121" ht="102.75" customHeight="1">
      <c r="B5" s="177">
        <v>1</v>
      </c>
      <c r="C5" s="221" t="s">
        <v>148</v>
      </c>
      <c r="D5" s="221" t="s">
        <v>264</v>
      </c>
      <c r="E5" s="103" t="s">
        <v>149</v>
      </c>
      <c r="F5" s="221" t="s">
        <v>61</v>
      </c>
      <c r="G5" s="105">
        <v>150000</v>
      </c>
      <c r="H5" s="105">
        <v>50000</v>
      </c>
      <c r="I5" s="105">
        <f aca="true" t="shared" si="0" ref="I5:I10">G5-H5</f>
        <v>100000</v>
      </c>
      <c r="J5" s="105">
        <v>44658</v>
      </c>
      <c r="K5" s="113">
        <f aca="true" t="shared" si="1" ref="K5:K15">H5-J5</f>
        <v>5342</v>
      </c>
      <c r="L5" s="260" t="s">
        <v>346</v>
      </c>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row>
    <row r="6" spans="2:121" ht="114.75" customHeight="1">
      <c r="B6" s="177">
        <v>2</v>
      </c>
      <c r="C6" s="142" t="s">
        <v>210</v>
      </c>
      <c r="D6" s="221" t="s">
        <v>265</v>
      </c>
      <c r="E6" s="103" t="s">
        <v>149</v>
      </c>
      <c r="F6" s="221" t="s">
        <v>61</v>
      </c>
      <c r="G6" s="105">
        <v>315000</v>
      </c>
      <c r="H6" s="105">
        <v>200000</v>
      </c>
      <c r="I6" s="105">
        <f t="shared" si="0"/>
        <v>115000</v>
      </c>
      <c r="J6" s="105">
        <v>46458</v>
      </c>
      <c r="K6" s="113">
        <f t="shared" si="1"/>
        <v>153542</v>
      </c>
      <c r="L6" s="260" t="s">
        <v>356</v>
      </c>
      <c r="M6" s="126"/>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row>
    <row r="7" spans="2:121" ht="114.75" customHeight="1">
      <c r="B7" s="252">
        <v>3</v>
      </c>
      <c r="C7" s="251" t="s">
        <v>343</v>
      </c>
      <c r="D7" s="250" t="s">
        <v>344</v>
      </c>
      <c r="E7" s="254" t="s">
        <v>149</v>
      </c>
      <c r="F7" s="250" t="s">
        <v>61</v>
      </c>
      <c r="G7" s="105">
        <v>2110000</v>
      </c>
      <c r="H7" s="105">
        <v>350000</v>
      </c>
      <c r="I7" s="105">
        <f t="shared" si="0"/>
        <v>1760000</v>
      </c>
      <c r="J7" s="105"/>
      <c r="K7" s="113">
        <f t="shared" si="1"/>
        <v>350000</v>
      </c>
      <c r="L7" s="260"/>
      <c r="M7" s="259"/>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row>
    <row r="8" spans="2:121" ht="137.25" customHeight="1">
      <c r="B8" s="177">
        <v>4</v>
      </c>
      <c r="C8" s="221" t="s">
        <v>102</v>
      </c>
      <c r="D8" s="221" t="s">
        <v>268</v>
      </c>
      <c r="E8" s="103" t="s">
        <v>150</v>
      </c>
      <c r="F8" s="221" t="s">
        <v>61</v>
      </c>
      <c r="G8" s="105">
        <v>51000</v>
      </c>
      <c r="H8" s="105">
        <v>50000</v>
      </c>
      <c r="I8" s="105">
        <f t="shared" si="0"/>
        <v>1000</v>
      </c>
      <c r="J8" s="105">
        <v>15986</v>
      </c>
      <c r="K8" s="113">
        <f t="shared" si="1"/>
        <v>34014</v>
      </c>
      <c r="L8" s="260" t="s">
        <v>358</v>
      </c>
      <c r="M8" s="127"/>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row>
    <row r="9" spans="2:121" ht="163.5" customHeight="1">
      <c r="B9" s="173">
        <v>5</v>
      </c>
      <c r="C9" s="221" t="s">
        <v>229</v>
      </c>
      <c r="D9" s="221" t="s">
        <v>266</v>
      </c>
      <c r="E9" s="103" t="s">
        <v>150</v>
      </c>
      <c r="F9" s="221" t="s">
        <v>61</v>
      </c>
      <c r="G9" s="105">
        <v>255000</v>
      </c>
      <c r="H9" s="105">
        <v>200000</v>
      </c>
      <c r="I9" s="105">
        <f t="shared" si="0"/>
        <v>55000</v>
      </c>
      <c r="J9" s="105">
        <v>24058</v>
      </c>
      <c r="K9" s="113">
        <f t="shared" si="1"/>
        <v>175942</v>
      </c>
      <c r="L9" s="260" t="s">
        <v>357</v>
      </c>
      <c r="M9" s="128"/>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row>
    <row r="10" spans="2:121" ht="144" customHeight="1">
      <c r="B10" s="177">
        <v>6</v>
      </c>
      <c r="C10" s="221" t="s">
        <v>115</v>
      </c>
      <c r="D10" s="221" t="s">
        <v>267</v>
      </c>
      <c r="E10" s="103" t="s">
        <v>150</v>
      </c>
      <c r="F10" s="221" t="s">
        <v>61</v>
      </c>
      <c r="G10" s="105">
        <v>509100</v>
      </c>
      <c r="H10" s="105">
        <v>305000</v>
      </c>
      <c r="I10" s="105">
        <f t="shared" si="0"/>
        <v>204100</v>
      </c>
      <c r="J10" s="105">
        <v>87478</v>
      </c>
      <c r="K10" s="113">
        <f t="shared" si="1"/>
        <v>217522</v>
      </c>
      <c r="L10" s="260" t="s">
        <v>338</v>
      </c>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row>
    <row r="11" spans="2:121" ht="92.25" customHeight="1">
      <c r="B11" s="299">
        <v>7</v>
      </c>
      <c r="C11" s="308" t="s">
        <v>263</v>
      </c>
      <c r="D11" s="301" t="s">
        <v>269</v>
      </c>
      <c r="E11" s="183" t="s">
        <v>262</v>
      </c>
      <c r="F11" s="286" t="s">
        <v>61</v>
      </c>
      <c r="G11" s="94">
        <f>G12+G13</f>
        <v>20239000</v>
      </c>
      <c r="H11" s="94">
        <f>H12+H13</f>
        <v>7752400</v>
      </c>
      <c r="I11" s="94">
        <f>I12+I13</f>
        <v>12486600</v>
      </c>
      <c r="J11" s="94">
        <f>J12+J13</f>
        <v>3274477.66</v>
      </c>
      <c r="K11" s="94">
        <f>K12+K13</f>
        <v>4477922.34</v>
      </c>
      <c r="L11" s="106" t="s">
        <v>189</v>
      </c>
      <c r="M11" s="14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row>
    <row r="12" spans="2:121" ht="60" customHeight="1">
      <c r="B12" s="299"/>
      <c r="C12" s="283"/>
      <c r="D12" s="301"/>
      <c r="E12" s="186" t="s">
        <v>259</v>
      </c>
      <c r="F12" s="280"/>
      <c r="G12" s="188">
        <f>G14+G15</f>
        <v>18239000</v>
      </c>
      <c r="H12" s="188">
        <f>H14+H15</f>
        <v>7752400</v>
      </c>
      <c r="I12" s="188">
        <f aca="true" t="shared" si="2" ref="I12:I36">G12-H12</f>
        <v>10486600</v>
      </c>
      <c r="J12" s="188">
        <f>J14+J15</f>
        <v>3274477.66</v>
      </c>
      <c r="K12" s="188">
        <f>K14+K15</f>
        <v>4477922.34</v>
      </c>
      <c r="L12" s="189" t="s">
        <v>189</v>
      </c>
      <c r="M12" s="143"/>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row>
    <row r="13" spans="2:121" ht="57" customHeight="1">
      <c r="B13" s="299"/>
      <c r="C13" s="284"/>
      <c r="D13" s="301"/>
      <c r="E13" s="187" t="s">
        <v>260</v>
      </c>
      <c r="F13" s="280"/>
      <c r="G13" s="200">
        <f>G16</f>
        <v>2000000</v>
      </c>
      <c r="H13" s="200">
        <f>H16</f>
        <v>0</v>
      </c>
      <c r="I13" s="200">
        <f t="shared" si="2"/>
        <v>2000000</v>
      </c>
      <c r="J13" s="200">
        <f>J16</f>
        <v>0</v>
      </c>
      <c r="K13" s="200">
        <f>K16</f>
        <v>0</v>
      </c>
      <c r="L13" s="201" t="s">
        <v>189</v>
      </c>
      <c r="M13" s="143"/>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row>
    <row r="14" spans="2:121" s="224" customFormat="1" ht="68.25" customHeight="1">
      <c r="B14" s="300"/>
      <c r="C14" s="225" t="s">
        <v>324</v>
      </c>
      <c r="D14" s="302"/>
      <c r="E14" s="226" t="s">
        <v>151</v>
      </c>
      <c r="F14" s="280"/>
      <c r="G14" s="266">
        <v>15839000</v>
      </c>
      <c r="H14" s="266">
        <v>7052400</v>
      </c>
      <c r="I14" s="266">
        <f t="shared" si="2"/>
        <v>8786600</v>
      </c>
      <c r="J14" s="266">
        <v>3174477.66</v>
      </c>
      <c r="K14" s="267">
        <f t="shared" si="1"/>
        <v>3877922.34</v>
      </c>
      <c r="L14" s="229" t="s">
        <v>329</v>
      </c>
      <c r="M14" s="227"/>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row>
    <row r="15" spans="2:121" s="224" customFormat="1" ht="122.25" customHeight="1">
      <c r="B15" s="300"/>
      <c r="C15" s="225" t="s">
        <v>330</v>
      </c>
      <c r="D15" s="302"/>
      <c r="E15" s="226" t="s">
        <v>151</v>
      </c>
      <c r="F15" s="280"/>
      <c r="G15" s="266">
        <v>2400000</v>
      </c>
      <c r="H15" s="266">
        <v>700000</v>
      </c>
      <c r="I15" s="266">
        <f t="shared" si="2"/>
        <v>1700000</v>
      </c>
      <c r="J15" s="266">
        <v>100000</v>
      </c>
      <c r="K15" s="267">
        <f t="shared" si="1"/>
        <v>600000</v>
      </c>
      <c r="L15" s="229" t="s">
        <v>331</v>
      </c>
      <c r="M15" s="227"/>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row>
    <row r="16" spans="2:121" s="224" customFormat="1" ht="35.25" customHeight="1">
      <c r="B16" s="300"/>
      <c r="C16" s="225" t="s">
        <v>325</v>
      </c>
      <c r="D16" s="302"/>
      <c r="E16" s="226" t="s">
        <v>151</v>
      </c>
      <c r="F16" s="281"/>
      <c r="G16" s="266">
        <v>2000000</v>
      </c>
      <c r="H16" s="266"/>
      <c r="I16" s="266">
        <f t="shared" si="2"/>
        <v>2000000</v>
      </c>
      <c r="J16" s="266"/>
      <c r="K16" s="267">
        <f>H16-J16</f>
        <v>0</v>
      </c>
      <c r="L16" s="229"/>
      <c r="M16" s="227"/>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row>
    <row r="17" spans="2:121" s="68" customFormat="1" ht="123.75" customHeight="1">
      <c r="B17" s="285">
        <v>8</v>
      </c>
      <c r="C17" s="93" t="s">
        <v>198</v>
      </c>
      <c r="D17" s="282" t="s">
        <v>270</v>
      </c>
      <c r="E17" s="92" t="s">
        <v>295</v>
      </c>
      <c r="F17" s="93" t="s">
        <v>61</v>
      </c>
      <c r="G17" s="94">
        <f>G18+G19+G20+G21+G22+G23+G24+G25+G26+G27+G28</f>
        <v>2685000</v>
      </c>
      <c r="H17" s="217">
        <f>H18+H19+H20+H21+H22+H23+H24+H25+H26+H27+H28</f>
        <v>1752000</v>
      </c>
      <c r="I17" s="94">
        <f t="shared" si="2"/>
        <v>933000</v>
      </c>
      <c r="J17" s="217">
        <f>J18+J19+J20+J21+J22+J23+J24+J25+J26+J27+J28</f>
        <v>578392.91</v>
      </c>
      <c r="K17" s="94">
        <f>K20+K21+K22+K24+K25+K18+K23</f>
        <v>1164787.09</v>
      </c>
      <c r="L17" s="106" t="s">
        <v>189</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row>
    <row r="18" spans="1:121" s="146" customFormat="1" ht="69" customHeight="1">
      <c r="A18" s="144"/>
      <c r="B18" s="309"/>
      <c r="C18" s="75" t="s">
        <v>321</v>
      </c>
      <c r="D18" s="309"/>
      <c r="E18" s="96" t="s">
        <v>152</v>
      </c>
      <c r="F18" s="75" t="s">
        <v>61</v>
      </c>
      <c r="G18" s="78">
        <v>2000000</v>
      </c>
      <c r="H18" s="78">
        <v>1502000</v>
      </c>
      <c r="I18" s="78">
        <f t="shared" si="2"/>
        <v>498000</v>
      </c>
      <c r="J18" s="78">
        <v>560354.61</v>
      </c>
      <c r="K18" s="230">
        <f aca="true" t="shared" si="3" ref="K18:K28">H18-J18</f>
        <v>941645.39</v>
      </c>
      <c r="L18" s="75" t="s">
        <v>224</v>
      </c>
      <c r="M18" s="215"/>
      <c r="N18" s="215"/>
      <c r="O18" s="215"/>
      <c r="P18" s="14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row>
    <row r="19" spans="2:121" s="214" customFormat="1" ht="36.75" customHeight="1">
      <c r="B19" s="309"/>
      <c r="C19" s="75" t="s">
        <v>332</v>
      </c>
      <c r="D19" s="309"/>
      <c r="E19" s="96" t="s">
        <v>152</v>
      </c>
      <c r="F19" s="75" t="s">
        <v>61</v>
      </c>
      <c r="G19" s="78">
        <v>50000</v>
      </c>
      <c r="H19" s="78"/>
      <c r="I19" s="78"/>
      <c r="J19" s="78"/>
      <c r="K19" s="230"/>
      <c r="L19" s="7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row>
    <row r="20" spans="2:121" s="216" customFormat="1" ht="39.75" customHeight="1">
      <c r="B20" s="309"/>
      <c r="C20" s="75" t="s">
        <v>333</v>
      </c>
      <c r="D20" s="309"/>
      <c r="E20" s="96" t="s">
        <v>152</v>
      </c>
      <c r="F20" s="75" t="s">
        <v>61</v>
      </c>
      <c r="G20" s="78">
        <v>25000</v>
      </c>
      <c r="H20" s="78"/>
      <c r="I20" s="78">
        <f t="shared" si="2"/>
        <v>25000</v>
      </c>
      <c r="J20" s="78"/>
      <c r="K20" s="230">
        <f t="shared" si="3"/>
        <v>0</v>
      </c>
      <c r="L20" s="7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row>
    <row r="21" spans="2:121" s="216" customFormat="1" ht="72.75" customHeight="1">
      <c r="B21" s="309"/>
      <c r="C21" s="229" t="s">
        <v>133</v>
      </c>
      <c r="D21" s="309"/>
      <c r="E21" s="96" t="s">
        <v>152</v>
      </c>
      <c r="F21" s="75" t="s">
        <v>61</v>
      </c>
      <c r="G21" s="78">
        <v>85000</v>
      </c>
      <c r="H21" s="78">
        <v>85000</v>
      </c>
      <c r="I21" s="78">
        <f t="shared" si="2"/>
        <v>0</v>
      </c>
      <c r="J21" s="78">
        <v>15056.3</v>
      </c>
      <c r="K21" s="230">
        <f t="shared" si="3"/>
        <v>69943.7</v>
      </c>
      <c r="L21" s="75" t="s">
        <v>334</v>
      </c>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row>
    <row r="22" spans="2:121" s="216" customFormat="1" ht="40.5" customHeight="1">
      <c r="B22" s="309"/>
      <c r="C22" s="229" t="s">
        <v>215</v>
      </c>
      <c r="D22" s="309"/>
      <c r="E22" s="96" t="s">
        <v>152</v>
      </c>
      <c r="F22" s="75" t="s">
        <v>61</v>
      </c>
      <c r="G22" s="78">
        <v>25000</v>
      </c>
      <c r="H22" s="78">
        <v>25000</v>
      </c>
      <c r="I22" s="78">
        <f t="shared" si="2"/>
        <v>0</v>
      </c>
      <c r="J22" s="78"/>
      <c r="K22" s="230">
        <f t="shared" si="3"/>
        <v>25000</v>
      </c>
      <c r="L22" s="7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row>
    <row r="23" spans="2:121" s="216" customFormat="1" ht="64.5" customHeight="1">
      <c r="B23" s="309"/>
      <c r="C23" s="231" t="s">
        <v>207</v>
      </c>
      <c r="D23" s="309"/>
      <c r="E23" s="96" t="s">
        <v>152</v>
      </c>
      <c r="F23" s="75" t="s">
        <v>61</v>
      </c>
      <c r="G23" s="78">
        <v>25000</v>
      </c>
      <c r="H23" s="78">
        <v>25000</v>
      </c>
      <c r="I23" s="78">
        <f t="shared" si="2"/>
        <v>0</v>
      </c>
      <c r="J23" s="78">
        <v>1802</v>
      </c>
      <c r="K23" s="230">
        <f t="shared" si="3"/>
        <v>23198</v>
      </c>
      <c r="L23" s="75" t="s">
        <v>363</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row>
    <row r="24" spans="2:121" s="216" customFormat="1" ht="66.75" customHeight="1">
      <c r="B24" s="309"/>
      <c r="C24" s="231" t="s">
        <v>216</v>
      </c>
      <c r="D24" s="309"/>
      <c r="E24" s="96" t="s">
        <v>152</v>
      </c>
      <c r="F24" s="75" t="s">
        <v>61</v>
      </c>
      <c r="G24" s="78">
        <v>50000</v>
      </c>
      <c r="H24" s="78">
        <v>50000</v>
      </c>
      <c r="I24" s="78">
        <f t="shared" si="2"/>
        <v>0</v>
      </c>
      <c r="J24" s="78"/>
      <c r="K24" s="230">
        <f t="shared" si="3"/>
        <v>50000</v>
      </c>
      <c r="L24" s="7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row>
    <row r="25" spans="2:121" s="216" customFormat="1" ht="126" customHeight="1">
      <c r="B25" s="309"/>
      <c r="C25" s="75" t="s">
        <v>242</v>
      </c>
      <c r="D25" s="309"/>
      <c r="E25" s="96" t="s">
        <v>152</v>
      </c>
      <c r="F25" s="75" t="s">
        <v>61</v>
      </c>
      <c r="G25" s="78">
        <v>55000</v>
      </c>
      <c r="H25" s="78">
        <v>55000</v>
      </c>
      <c r="I25" s="78">
        <f t="shared" si="2"/>
        <v>0</v>
      </c>
      <c r="J25" s="78"/>
      <c r="K25" s="230">
        <f t="shared" si="3"/>
        <v>55000</v>
      </c>
      <c r="L25" s="7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row>
    <row r="26" spans="2:121" s="216" customFormat="1" ht="162" customHeight="1">
      <c r="B26" s="283"/>
      <c r="C26" s="75" t="s">
        <v>335</v>
      </c>
      <c r="D26" s="280"/>
      <c r="E26" s="96" t="s">
        <v>152</v>
      </c>
      <c r="F26" s="75" t="s">
        <v>61</v>
      </c>
      <c r="G26" s="78">
        <v>335000</v>
      </c>
      <c r="H26" s="78"/>
      <c r="I26" s="78">
        <f t="shared" si="2"/>
        <v>335000</v>
      </c>
      <c r="J26" s="78"/>
      <c r="K26" s="230">
        <f t="shared" si="3"/>
        <v>0</v>
      </c>
      <c r="L26" s="7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row>
    <row r="27" spans="2:121" s="216" customFormat="1" ht="72.75" customHeight="1">
      <c r="B27" s="283"/>
      <c r="C27" s="75" t="s">
        <v>336</v>
      </c>
      <c r="D27" s="280"/>
      <c r="E27" s="96" t="s">
        <v>152</v>
      </c>
      <c r="F27" s="75" t="s">
        <v>61</v>
      </c>
      <c r="G27" s="78">
        <v>15000</v>
      </c>
      <c r="H27" s="78"/>
      <c r="I27" s="78">
        <f t="shared" si="2"/>
        <v>15000</v>
      </c>
      <c r="J27" s="78"/>
      <c r="K27" s="230">
        <f t="shared" si="3"/>
        <v>0</v>
      </c>
      <c r="L27" s="7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row>
    <row r="28" spans="2:121" s="216" customFormat="1" ht="87" customHeight="1">
      <c r="B28" s="284"/>
      <c r="C28" s="75" t="s">
        <v>337</v>
      </c>
      <c r="D28" s="281"/>
      <c r="E28" s="96" t="s">
        <v>152</v>
      </c>
      <c r="F28" s="75" t="s">
        <v>61</v>
      </c>
      <c r="G28" s="78">
        <v>20000</v>
      </c>
      <c r="H28" s="78">
        <v>10000</v>
      </c>
      <c r="I28" s="78">
        <f t="shared" si="2"/>
        <v>10000</v>
      </c>
      <c r="J28" s="78">
        <v>1180</v>
      </c>
      <c r="K28" s="230">
        <f t="shared" si="3"/>
        <v>8820</v>
      </c>
      <c r="L28" s="75" t="s">
        <v>364</v>
      </c>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row>
    <row r="29" spans="2:121" s="66" customFormat="1" ht="183" customHeight="1">
      <c r="B29" s="166">
        <v>9</v>
      </c>
      <c r="C29" s="140" t="s">
        <v>313</v>
      </c>
      <c r="D29" s="140" t="s">
        <v>316</v>
      </c>
      <c r="E29" s="141" t="s">
        <v>153</v>
      </c>
      <c r="F29" s="140" t="s">
        <v>61</v>
      </c>
      <c r="G29" s="113">
        <v>62000</v>
      </c>
      <c r="H29" s="113">
        <v>50000</v>
      </c>
      <c r="I29" s="113">
        <f t="shared" si="2"/>
        <v>12000</v>
      </c>
      <c r="J29" s="113"/>
      <c r="K29" s="113">
        <f>H29-J29</f>
        <v>50000</v>
      </c>
      <c r="L29" s="261"/>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row>
    <row r="30" spans="2:121" ht="111" customHeight="1">
      <c r="B30" s="177">
        <v>10</v>
      </c>
      <c r="C30" s="120" t="s">
        <v>199</v>
      </c>
      <c r="D30" s="221" t="s">
        <v>271</v>
      </c>
      <c r="E30" s="129" t="s">
        <v>154</v>
      </c>
      <c r="F30" s="221" t="s">
        <v>61</v>
      </c>
      <c r="G30" s="105">
        <v>18000</v>
      </c>
      <c r="H30" s="105">
        <v>12000</v>
      </c>
      <c r="I30" s="105">
        <f t="shared" si="2"/>
        <v>6000</v>
      </c>
      <c r="J30" s="105"/>
      <c r="K30" s="105">
        <f>H30-J30</f>
        <v>12000</v>
      </c>
      <c r="L30" s="260"/>
      <c r="M30" s="128"/>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row>
    <row r="31" spans="2:121" ht="46.5" customHeight="1">
      <c r="B31" s="285">
        <v>11</v>
      </c>
      <c r="C31" s="301" t="s">
        <v>206</v>
      </c>
      <c r="D31" s="282" t="s">
        <v>272</v>
      </c>
      <c r="E31" s="129" t="s">
        <v>208</v>
      </c>
      <c r="F31" s="335" t="s">
        <v>294</v>
      </c>
      <c r="G31" s="105">
        <v>46848</v>
      </c>
      <c r="H31" s="105">
        <v>6000</v>
      </c>
      <c r="I31" s="105">
        <f t="shared" si="2"/>
        <v>40848</v>
      </c>
      <c r="J31" s="105"/>
      <c r="K31" s="105">
        <f>H31-J31</f>
        <v>6000</v>
      </c>
      <c r="L31" s="260"/>
      <c r="M31" s="128"/>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row>
    <row r="32" spans="2:121" ht="48.75" customHeight="1">
      <c r="B32" s="280"/>
      <c r="C32" s="302"/>
      <c r="D32" s="280"/>
      <c r="E32" s="232" t="s">
        <v>227</v>
      </c>
      <c r="F32" s="302"/>
      <c r="G32" s="78">
        <v>31232</v>
      </c>
      <c r="H32" s="78"/>
      <c r="I32" s="105">
        <f t="shared" si="2"/>
        <v>31232</v>
      </c>
      <c r="J32" s="105"/>
      <c r="K32" s="105">
        <f aca="true" t="shared" si="4" ref="K32:K60">H32-J32</f>
        <v>0</v>
      </c>
      <c r="L32" s="102"/>
      <c r="M32" s="128"/>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row>
    <row r="33" spans="2:121" ht="42.75" customHeight="1">
      <c r="B33" s="280"/>
      <c r="C33" s="302"/>
      <c r="D33" s="280"/>
      <c r="E33" s="129" t="s">
        <v>208</v>
      </c>
      <c r="F33" s="302"/>
      <c r="G33" s="105">
        <v>5856</v>
      </c>
      <c r="H33" s="105"/>
      <c r="I33" s="105">
        <f t="shared" si="2"/>
        <v>5856</v>
      </c>
      <c r="J33" s="105"/>
      <c r="K33" s="105">
        <f t="shared" si="4"/>
        <v>0</v>
      </c>
      <c r="L33" s="260"/>
      <c r="M33" s="128"/>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row>
    <row r="34" spans="2:121" ht="47.25" customHeight="1">
      <c r="B34" s="281"/>
      <c r="C34" s="302"/>
      <c r="D34" s="281"/>
      <c r="E34" s="232" t="s">
        <v>227</v>
      </c>
      <c r="F34" s="302"/>
      <c r="G34" s="78">
        <v>3904</v>
      </c>
      <c r="H34" s="78"/>
      <c r="I34" s="105">
        <f t="shared" si="2"/>
        <v>3904</v>
      </c>
      <c r="J34" s="105"/>
      <c r="K34" s="105">
        <f t="shared" si="4"/>
        <v>0</v>
      </c>
      <c r="L34" s="75"/>
      <c r="M34" s="128"/>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row>
    <row r="35" spans="2:121" ht="166.5" customHeight="1">
      <c r="B35" s="223">
        <v>12</v>
      </c>
      <c r="C35" s="108" t="s">
        <v>116</v>
      </c>
      <c r="D35" s="221" t="s">
        <v>293</v>
      </c>
      <c r="E35" s="129" t="s">
        <v>155</v>
      </c>
      <c r="F35" s="221" t="s">
        <v>61</v>
      </c>
      <c r="G35" s="105">
        <v>70560</v>
      </c>
      <c r="H35" s="105"/>
      <c r="I35" s="105">
        <f t="shared" si="2"/>
        <v>70560</v>
      </c>
      <c r="J35" s="105"/>
      <c r="K35" s="105">
        <f t="shared" si="4"/>
        <v>0</v>
      </c>
      <c r="L35" s="260"/>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row>
    <row r="36" spans="2:121" s="66" customFormat="1" ht="111" customHeight="1" hidden="1">
      <c r="B36" s="83">
        <v>11</v>
      </c>
      <c r="C36" s="84" t="s">
        <v>258</v>
      </c>
      <c r="D36" s="84" t="s">
        <v>257</v>
      </c>
      <c r="E36" s="85" t="s">
        <v>155</v>
      </c>
      <c r="F36" s="84" t="s">
        <v>61</v>
      </c>
      <c r="G36" s="86"/>
      <c r="H36" s="86"/>
      <c r="I36" s="86">
        <f t="shared" si="2"/>
        <v>0</v>
      </c>
      <c r="J36" s="86"/>
      <c r="K36" s="105">
        <f t="shared" si="4"/>
        <v>0</v>
      </c>
      <c r="L36" s="84" t="s">
        <v>225</v>
      </c>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row>
    <row r="37" spans="2:121" ht="105" customHeight="1" hidden="1" thickBot="1">
      <c r="B37" s="83"/>
      <c r="C37" s="84"/>
      <c r="D37" s="84"/>
      <c r="E37" s="85"/>
      <c r="F37" s="84"/>
      <c r="G37" s="86"/>
      <c r="H37" s="86"/>
      <c r="I37" s="86"/>
      <c r="J37" s="86"/>
      <c r="K37" s="105">
        <f t="shared" si="4"/>
        <v>0</v>
      </c>
      <c r="L37" s="87"/>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row>
    <row r="38" spans="2:121" ht="84" customHeight="1" hidden="1">
      <c r="B38" s="83">
        <v>12</v>
      </c>
      <c r="C38" s="84" t="s">
        <v>93</v>
      </c>
      <c r="D38" s="84" t="s">
        <v>94</v>
      </c>
      <c r="E38" s="85" t="s">
        <v>156</v>
      </c>
      <c r="F38" s="84" t="s">
        <v>61</v>
      </c>
      <c r="G38" s="86"/>
      <c r="H38" s="86"/>
      <c r="I38" s="86">
        <f>G38-H38</f>
        <v>0</v>
      </c>
      <c r="J38" s="86"/>
      <c r="K38" s="105">
        <f t="shared" si="4"/>
        <v>0</v>
      </c>
      <c r="L38" s="87"/>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row>
    <row r="39" spans="2:121" ht="156" customHeight="1">
      <c r="B39" s="223">
        <v>13</v>
      </c>
      <c r="C39" s="221" t="s">
        <v>136</v>
      </c>
      <c r="D39" s="221" t="s">
        <v>273</v>
      </c>
      <c r="E39" s="103" t="s">
        <v>69</v>
      </c>
      <c r="F39" s="221" t="s">
        <v>61</v>
      </c>
      <c r="G39" s="105">
        <v>4500000</v>
      </c>
      <c r="H39" s="105">
        <v>2000000</v>
      </c>
      <c r="I39" s="105">
        <f>G39-H39</f>
        <v>2500000</v>
      </c>
      <c r="J39" s="105">
        <v>853499</v>
      </c>
      <c r="K39" s="105">
        <f t="shared" si="4"/>
        <v>1146501</v>
      </c>
      <c r="L39" s="260" t="s">
        <v>353</v>
      </c>
      <c r="M39" s="128"/>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row>
    <row r="40" spans="2:121" s="79" customFormat="1" ht="67.5" customHeight="1" hidden="1">
      <c r="B40" s="140"/>
      <c r="C40" s="173" t="s">
        <v>101</v>
      </c>
      <c r="D40" s="173" t="s">
        <v>230</v>
      </c>
      <c r="E40" s="129" t="s">
        <v>156</v>
      </c>
      <c r="F40" s="173" t="s">
        <v>61</v>
      </c>
      <c r="G40" s="105"/>
      <c r="H40" s="105"/>
      <c r="I40" s="105">
        <f>G40-H40</f>
        <v>0</v>
      </c>
      <c r="J40" s="105"/>
      <c r="K40" s="105">
        <f t="shared" si="4"/>
        <v>0</v>
      </c>
      <c r="L40" s="120"/>
      <c r="M40" s="130"/>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row>
    <row r="41" spans="1:16" s="61" customFormat="1" ht="76.5" customHeight="1">
      <c r="A41" s="180">
        <v>16</v>
      </c>
      <c r="B41" s="282">
        <v>14</v>
      </c>
      <c r="C41" s="279" t="s">
        <v>248</v>
      </c>
      <c r="D41" s="279" t="s">
        <v>274</v>
      </c>
      <c r="E41" s="255" t="s">
        <v>349</v>
      </c>
      <c r="F41" s="279" t="s">
        <v>61</v>
      </c>
      <c r="G41" s="206">
        <f>G42+G43</f>
        <v>14000000</v>
      </c>
      <c r="H41" s="206">
        <f>H42+H43</f>
        <v>9576000</v>
      </c>
      <c r="I41" s="256">
        <f>G42-H41</f>
        <v>4354000</v>
      </c>
      <c r="J41" s="206">
        <f>J42+J43</f>
        <v>2692954</v>
      </c>
      <c r="K41" s="206">
        <f>K42+K43</f>
        <v>6883046</v>
      </c>
      <c r="L41" s="106" t="s">
        <v>189</v>
      </c>
      <c r="M41" s="62"/>
      <c r="N41" s="62"/>
      <c r="O41" s="62"/>
      <c r="P41" s="98"/>
    </row>
    <row r="42" spans="1:16" s="61" customFormat="1" ht="151.5" customHeight="1">
      <c r="A42" s="180"/>
      <c r="B42" s="283"/>
      <c r="C42" s="283"/>
      <c r="D42" s="283"/>
      <c r="E42" s="184" t="s">
        <v>259</v>
      </c>
      <c r="F42" s="280"/>
      <c r="G42" s="113">
        <v>13930000</v>
      </c>
      <c r="H42" s="113">
        <v>9506000</v>
      </c>
      <c r="I42" s="105">
        <f aca="true" t="shared" si="5" ref="I42:I47">G42-H42</f>
        <v>4424000</v>
      </c>
      <c r="J42" s="113">
        <v>2630954</v>
      </c>
      <c r="K42" s="105">
        <f t="shared" si="4"/>
        <v>6875046</v>
      </c>
      <c r="L42" s="268" t="s">
        <v>361</v>
      </c>
      <c r="M42" s="62"/>
      <c r="N42" s="62"/>
      <c r="O42" s="62"/>
      <c r="P42" s="98"/>
    </row>
    <row r="43" spans="1:16" s="61" customFormat="1" ht="58.5" customHeight="1">
      <c r="A43" s="69"/>
      <c r="B43" s="284"/>
      <c r="C43" s="284"/>
      <c r="D43" s="284"/>
      <c r="E43" s="185" t="s">
        <v>260</v>
      </c>
      <c r="F43" s="281"/>
      <c r="G43" s="105">
        <v>70000</v>
      </c>
      <c r="H43" s="105">
        <v>70000</v>
      </c>
      <c r="I43" s="105">
        <f t="shared" si="5"/>
        <v>0</v>
      </c>
      <c r="J43" s="105">
        <v>62000</v>
      </c>
      <c r="K43" s="105">
        <f t="shared" si="4"/>
        <v>8000</v>
      </c>
      <c r="L43" s="260" t="s">
        <v>359</v>
      </c>
      <c r="M43" s="62"/>
      <c r="N43" s="62"/>
      <c r="O43" s="62"/>
      <c r="P43" s="98"/>
    </row>
    <row r="44" spans="2:121" ht="91.5" customHeight="1">
      <c r="B44" s="221">
        <v>15</v>
      </c>
      <c r="C44" s="104" t="s">
        <v>114</v>
      </c>
      <c r="D44" s="221" t="s">
        <v>296</v>
      </c>
      <c r="E44" s="129" t="s">
        <v>156</v>
      </c>
      <c r="F44" s="221" t="s">
        <v>61</v>
      </c>
      <c r="G44" s="105">
        <v>200000</v>
      </c>
      <c r="H44" s="105"/>
      <c r="I44" s="105">
        <f t="shared" si="5"/>
        <v>200000</v>
      </c>
      <c r="J44" s="105"/>
      <c r="K44" s="105">
        <f t="shared" si="4"/>
        <v>0</v>
      </c>
      <c r="L44" s="61"/>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row>
    <row r="45" spans="2:121" s="66" customFormat="1" ht="158.25" customHeight="1" hidden="1">
      <c r="B45" s="140"/>
      <c r="C45" s="84" t="s">
        <v>255</v>
      </c>
      <c r="D45" s="84" t="s">
        <v>256</v>
      </c>
      <c r="E45" s="85" t="s">
        <v>254</v>
      </c>
      <c r="F45" s="84" t="s">
        <v>61</v>
      </c>
      <c r="G45" s="86"/>
      <c r="H45" s="86"/>
      <c r="I45" s="86">
        <f t="shared" si="5"/>
        <v>0</v>
      </c>
      <c r="J45" s="86"/>
      <c r="K45" s="105">
        <f t="shared" si="4"/>
        <v>0</v>
      </c>
      <c r="L45" s="76"/>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row>
    <row r="46" spans="2:121" ht="156" customHeight="1">
      <c r="B46" s="221">
        <v>16</v>
      </c>
      <c r="C46" s="103" t="s">
        <v>177</v>
      </c>
      <c r="D46" s="221" t="s">
        <v>275</v>
      </c>
      <c r="E46" s="103" t="s">
        <v>157</v>
      </c>
      <c r="F46" s="221" t="s">
        <v>61</v>
      </c>
      <c r="G46" s="105">
        <v>1300000</v>
      </c>
      <c r="H46" s="105">
        <v>800000</v>
      </c>
      <c r="I46" s="105">
        <f t="shared" si="5"/>
        <v>500000</v>
      </c>
      <c r="J46" s="105">
        <v>372945</v>
      </c>
      <c r="K46" s="105">
        <f t="shared" si="4"/>
        <v>427055</v>
      </c>
      <c r="L46" s="120" t="s">
        <v>350</v>
      </c>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row>
    <row r="47" spans="2:121" ht="55.5" customHeight="1">
      <c r="B47" s="282">
        <v>17</v>
      </c>
      <c r="C47" s="282" t="s">
        <v>178</v>
      </c>
      <c r="D47" s="282" t="s">
        <v>276</v>
      </c>
      <c r="E47" s="103" t="s">
        <v>327</v>
      </c>
      <c r="F47" s="257" t="s">
        <v>61</v>
      </c>
      <c r="G47" s="217">
        <f>G54+G55</f>
        <v>2000000</v>
      </c>
      <c r="H47" s="217">
        <f>H54+H55</f>
        <v>0</v>
      </c>
      <c r="I47" s="217">
        <f t="shared" si="5"/>
        <v>2000000</v>
      </c>
      <c r="J47" s="217">
        <f>J54+J55</f>
        <v>0</v>
      </c>
      <c r="K47" s="217">
        <f t="shared" si="4"/>
        <v>0</v>
      </c>
      <c r="L47" s="106" t="s">
        <v>189</v>
      </c>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row>
    <row r="48" spans="2:121" ht="45" customHeight="1" hidden="1" thickBot="1">
      <c r="B48" s="340"/>
      <c r="C48" s="340"/>
      <c r="D48" s="280"/>
      <c r="E48" s="85"/>
      <c r="F48" s="84"/>
      <c r="G48" s="86"/>
      <c r="H48" s="86"/>
      <c r="I48" s="86"/>
      <c r="J48" s="86"/>
      <c r="K48" s="105">
        <f t="shared" si="4"/>
        <v>0</v>
      </c>
      <c r="L48" s="76"/>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row>
    <row r="49" spans="2:121" ht="28.5" customHeight="1" hidden="1" thickBot="1">
      <c r="B49" s="340"/>
      <c r="C49" s="340"/>
      <c r="D49" s="280"/>
      <c r="E49" s="85"/>
      <c r="F49" s="84"/>
      <c r="G49" s="86"/>
      <c r="H49" s="86"/>
      <c r="I49" s="86"/>
      <c r="J49" s="86"/>
      <c r="K49" s="105">
        <f t="shared" si="4"/>
        <v>0</v>
      </c>
      <c r="L49" s="76"/>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row>
    <row r="50" spans="2:121" ht="33.75" customHeight="1" hidden="1" thickBot="1">
      <c r="B50" s="340"/>
      <c r="C50" s="340"/>
      <c r="D50" s="280"/>
      <c r="E50" s="76"/>
      <c r="F50" s="76"/>
      <c r="G50" s="77"/>
      <c r="H50" s="77"/>
      <c r="I50" s="77"/>
      <c r="J50" s="77"/>
      <c r="K50" s="105">
        <f t="shared" si="4"/>
        <v>0</v>
      </c>
      <c r="L50" s="76"/>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row>
    <row r="51" spans="2:121" ht="39.75" customHeight="1" hidden="1" thickBot="1">
      <c r="B51" s="340"/>
      <c r="C51" s="340"/>
      <c r="D51" s="280"/>
      <c r="E51" s="76"/>
      <c r="F51" s="76"/>
      <c r="G51" s="77"/>
      <c r="H51" s="77"/>
      <c r="I51" s="77"/>
      <c r="J51" s="77"/>
      <c r="K51" s="105">
        <f t="shared" si="4"/>
        <v>0</v>
      </c>
      <c r="L51" s="76"/>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row>
    <row r="52" spans="1:121" s="152" customFormat="1" ht="33.75" customHeight="1" hidden="1" thickBot="1">
      <c r="A52" s="147"/>
      <c r="B52" s="340"/>
      <c r="C52" s="340"/>
      <c r="D52" s="280"/>
      <c r="E52" s="233" t="s">
        <v>69</v>
      </c>
      <c r="F52" s="148" t="s">
        <v>61</v>
      </c>
      <c r="G52" s="149"/>
      <c r="H52" s="149"/>
      <c r="I52" s="149">
        <f aca="true" t="shared" si="6" ref="I52:I73">G52-H52</f>
        <v>0</v>
      </c>
      <c r="J52" s="149"/>
      <c r="K52" s="105">
        <f t="shared" si="4"/>
        <v>0</v>
      </c>
      <c r="L52" s="148" t="s">
        <v>96</v>
      </c>
      <c r="M52" s="154"/>
      <c r="N52" s="154"/>
      <c r="O52" s="154"/>
      <c r="P52" s="150"/>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row>
    <row r="53" spans="1:121" s="152" customFormat="1" ht="51" customHeight="1" hidden="1" thickBot="1">
      <c r="A53" s="147"/>
      <c r="B53" s="340"/>
      <c r="C53" s="340"/>
      <c r="D53" s="280"/>
      <c r="E53" s="233" t="s">
        <v>69</v>
      </c>
      <c r="F53" s="148" t="s">
        <v>61</v>
      </c>
      <c r="G53" s="149"/>
      <c r="H53" s="149"/>
      <c r="I53" s="149">
        <f t="shared" si="6"/>
        <v>0</v>
      </c>
      <c r="J53" s="149"/>
      <c r="K53" s="105">
        <f t="shared" si="4"/>
        <v>0</v>
      </c>
      <c r="L53" s="148" t="s">
        <v>97</v>
      </c>
      <c r="M53" s="154"/>
      <c r="N53" s="154"/>
      <c r="O53" s="154"/>
      <c r="P53" s="150"/>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row>
    <row r="54" spans="2:121" s="212" customFormat="1" ht="42" customHeight="1">
      <c r="B54" s="340"/>
      <c r="C54" s="340"/>
      <c r="D54" s="280"/>
      <c r="E54" s="184" t="s">
        <v>259</v>
      </c>
      <c r="F54" s="221" t="s">
        <v>61</v>
      </c>
      <c r="G54" s="149"/>
      <c r="H54" s="149"/>
      <c r="I54" s="149"/>
      <c r="J54" s="149"/>
      <c r="K54" s="105"/>
      <c r="L54" s="148"/>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row>
    <row r="55" spans="2:121" s="212" customFormat="1" ht="51" customHeight="1">
      <c r="B55" s="340"/>
      <c r="C55" s="340"/>
      <c r="D55" s="280"/>
      <c r="E55" s="185" t="s">
        <v>260</v>
      </c>
      <c r="F55" s="221" t="s">
        <v>61</v>
      </c>
      <c r="G55" s="230">
        <v>2000000</v>
      </c>
      <c r="H55" s="149"/>
      <c r="I55" s="149"/>
      <c r="J55" s="149"/>
      <c r="K55" s="105"/>
      <c r="L55" s="148"/>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row>
    <row r="56" spans="2:121" s="153" customFormat="1" ht="51" customHeight="1">
      <c r="B56" s="341"/>
      <c r="C56" s="341"/>
      <c r="D56" s="281"/>
      <c r="E56" s="103" t="s">
        <v>249</v>
      </c>
      <c r="F56" s="221" t="s">
        <v>61</v>
      </c>
      <c r="G56" s="113">
        <v>200000</v>
      </c>
      <c r="H56" s="113">
        <v>125000</v>
      </c>
      <c r="I56" s="113">
        <f t="shared" si="6"/>
        <v>75000</v>
      </c>
      <c r="J56" s="113"/>
      <c r="K56" s="105">
        <f t="shared" si="4"/>
        <v>125000</v>
      </c>
      <c r="L56" s="148"/>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row>
    <row r="57" spans="2:121" ht="124.5" customHeight="1">
      <c r="B57" s="223">
        <v>18</v>
      </c>
      <c r="C57" s="103" t="s">
        <v>117</v>
      </c>
      <c r="D57" s="221" t="s">
        <v>277</v>
      </c>
      <c r="E57" s="103" t="s">
        <v>159</v>
      </c>
      <c r="F57" s="221" t="s">
        <v>61</v>
      </c>
      <c r="G57" s="105">
        <v>2250000</v>
      </c>
      <c r="H57" s="105">
        <v>60000</v>
      </c>
      <c r="I57" s="105">
        <f t="shared" si="6"/>
        <v>2190000</v>
      </c>
      <c r="J57" s="105"/>
      <c r="K57" s="105">
        <f t="shared" si="4"/>
        <v>60000</v>
      </c>
      <c r="L57" s="260"/>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row>
    <row r="58" spans="2:121" ht="120.75" customHeight="1">
      <c r="B58" s="219">
        <v>19</v>
      </c>
      <c r="C58" s="104" t="s">
        <v>101</v>
      </c>
      <c r="D58" s="104" t="s">
        <v>291</v>
      </c>
      <c r="E58" s="129" t="s">
        <v>167</v>
      </c>
      <c r="F58" s="221" t="s">
        <v>61</v>
      </c>
      <c r="G58" s="105">
        <v>1074000</v>
      </c>
      <c r="H58" s="105"/>
      <c r="I58" s="105">
        <f t="shared" si="6"/>
        <v>1074000</v>
      </c>
      <c r="J58" s="86"/>
      <c r="K58" s="105">
        <f t="shared" si="4"/>
        <v>0</v>
      </c>
      <c r="L58" s="76"/>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row>
    <row r="59" spans="2:121" ht="105.75" customHeight="1">
      <c r="B59" s="219">
        <v>20</v>
      </c>
      <c r="C59" s="104" t="s">
        <v>179</v>
      </c>
      <c r="D59" s="104" t="s">
        <v>292</v>
      </c>
      <c r="E59" s="103" t="s">
        <v>158</v>
      </c>
      <c r="F59" s="221" t="s">
        <v>61</v>
      </c>
      <c r="G59" s="105">
        <v>1400000</v>
      </c>
      <c r="H59" s="105"/>
      <c r="I59" s="105">
        <f t="shared" si="6"/>
        <v>1400000</v>
      </c>
      <c r="J59" s="86"/>
      <c r="K59" s="105">
        <f t="shared" si="4"/>
        <v>0</v>
      </c>
      <c r="L59" s="76"/>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row>
    <row r="60" spans="2:121" ht="273.75" customHeight="1">
      <c r="B60" s="219">
        <v>21</v>
      </c>
      <c r="C60" s="142" t="s">
        <v>209</v>
      </c>
      <c r="D60" s="221" t="s">
        <v>278</v>
      </c>
      <c r="E60" s="103" t="s">
        <v>160</v>
      </c>
      <c r="F60" s="221" t="s">
        <v>61</v>
      </c>
      <c r="G60" s="105">
        <v>1150000</v>
      </c>
      <c r="H60" s="105">
        <v>1000000</v>
      </c>
      <c r="I60" s="105">
        <f t="shared" si="6"/>
        <v>150000</v>
      </c>
      <c r="J60" s="113">
        <v>132565</v>
      </c>
      <c r="K60" s="105">
        <f t="shared" si="4"/>
        <v>867435</v>
      </c>
      <c r="L60" s="269" t="s">
        <v>360</v>
      </c>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row>
    <row r="61" spans="1:121" s="76" customFormat="1" ht="61.5">
      <c r="A61" s="178"/>
      <c r="B61" s="336">
        <v>22</v>
      </c>
      <c r="C61" s="338" t="s">
        <v>217</v>
      </c>
      <c r="D61" s="306" t="s">
        <v>279</v>
      </c>
      <c r="E61" s="234" t="s">
        <v>323</v>
      </c>
      <c r="F61" s="306" t="s">
        <v>61</v>
      </c>
      <c r="G61" s="122">
        <f>G62+G63</f>
        <v>13700000</v>
      </c>
      <c r="H61" s="122">
        <f>H62+H63</f>
        <v>11623887</v>
      </c>
      <c r="I61" s="122">
        <f t="shared" si="6"/>
        <v>2076113</v>
      </c>
      <c r="J61" s="122">
        <f>J62+J63</f>
        <v>0</v>
      </c>
      <c r="K61" s="122">
        <f>K62+K63</f>
        <v>11623887</v>
      </c>
      <c r="L61" s="138" t="s">
        <v>189</v>
      </c>
      <c r="M61" s="172"/>
      <c r="N61" s="172"/>
      <c r="O61" s="172"/>
      <c r="P61" s="179"/>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row>
    <row r="62" spans="2:121" s="181" customFormat="1" ht="57" customHeight="1">
      <c r="B62" s="337"/>
      <c r="C62" s="339"/>
      <c r="D62" s="307"/>
      <c r="E62" s="184" t="s">
        <v>259</v>
      </c>
      <c r="F62" s="342"/>
      <c r="G62" s="230">
        <v>10700000</v>
      </c>
      <c r="H62" s="230">
        <v>9000000</v>
      </c>
      <c r="I62" s="113">
        <f t="shared" si="6"/>
        <v>1700000</v>
      </c>
      <c r="J62" s="230"/>
      <c r="K62" s="230">
        <f>H62-J62</f>
        <v>9000000</v>
      </c>
      <c r="L62" s="270"/>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row>
    <row r="63" spans="2:121" s="216" customFormat="1" ht="56.25" customHeight="1">
      <c r="B63" s="337"/>
      <c r="C63" s="339"/>
      <c r="D63" s="307"/>
      <c r="E63" s="185" t="s">
        <v>260</v>
      </c>
      <c r="F63" s="342"/>
      <c r="G63" s="230">
        <v>3000000</v>
      </c>
      <c r="H63" s="230">
        <v>2623887</v>
      </c>
      <c r="I63" s="113">
        <f t="shared" si="6"/>
        <v>376113</v>
      </c>
      <c r="J63" s="230"/>
      <c r="K63" s="230">
        <f>H63-J63</f>
        <v>2623887</v>
      </c>
      <c r="L63" s="270"/>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row>
    <row r="64" spans="2:121" ht="111" customHeight="1">
      <c r="B64" s="219">
        <v>23</v>
      </c>
      <c r="C64" s="221" t="s">
        <v>66</v>
      </c>
      <c r="D64" s="221" t="s">
        <v>280</v>
      </c>
      <c r="E64" s="103" t="s">
        <v>161</v>
      </c>
      <c r="F64" s="221" t="s">
        <v>61</v>
      </c>
      <c r="G64" s="105">
        <v>50000</v>
      </c>
      <c r="H64" s="105">
        <v>30000</v>
      </c>
      <c r="I64" s="105">
        <f t="shared" si="6"/>
        <v>20000</v>
      </c>
      <c r="J64" s="105"/>
      <c r="K64" s="105">
        <f aca="true" t="shared" si="7" ref="K64:K73">H64-J64</f>
        <v>30000</v>
      </c>
      <c r="L64" s="76"/>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row>
    <row r="65" spans="2:121" ht="159.75" customHeight="1">
      <c r="B65" s="223">
        <v>24</v>
      </c>
      <c r="C65" s="235" t="s">
        <v>228</v>
      </c>
      <c r="D65" s="221" t="s">
        <v>266</v>
      </c>
      <c r="E65" s="103" t="s">
        <v>162</v>
      </c>
      <c r="F65" s="221" t="s">
        <v>61</v>
      </c>
      <c r="G65" s="105">
        <v>50000</v>
      </c>
      <c r="H65" s="105">
        <v>23525</v>
      </c>
      <c r="I65" s="105">
        <f t="shared" si="6"/>
        <v>26475</v>
      </c>
      <c r="J65" s="105">
        <v>23525</v>
      </c>
      <c r="K65" s="105">
        <f t="shared" si="7"/>
        <v>0</v>
      </c>
      <c r="L65" s="271" t="s">
        <v>362</v>
      </c>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row>
    <row r="66" spans="2:121" ht="131.25" customHeight="1">
      <c r="B66" s="223">
        <v>25</v>
      </c>
      <c r="C66" s="236" t="s">
        <v>219</v>
      </c>
      <c r="D66" s="221" t="s">
        <v>281</v>
      </c>
      <c r="E66" s="129" t="s">
        <v>163</v>
      </c>
      <c r="F66" s="260" t="s">
        <v>61</v>
      </c>
      <c r="G66" s="113">
        <v>2715000</v>
      </c>
      <c r="H66" s="105">
        <v>1400500</v>
      </c>
      <c r="I66" s="105">
        <f t="shared" si="6"/>
        <v>1314500</v>
      </c>
      <c r="J66" s="105">
        <v>92214</v>
      </c>
      <c r="K66" s="105">
        <f t="shared" si="7"/>
        <v>1308286</v>
      </c>
      <c r="L66" s="260" t="s">
        <v>375</v>
      </c>
      <c r="M66" s="128"/>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row>
    <row r="67" spans="2:121" ht="131.25" customHeight="1">
      <c r="B67" s="223">
        <v>26</v>
      </c>
      <c r="C67" s="221" t="s">
        <v>140</v>
      </c>
      <c r="D67" s="221" t="s">
        <v>282</v>
      </c>
      <c r="E67" s="129" t="s">
        <v>163</v>
      </c>
      <c r="F67" s="260" t="s">
        <v>61</v>
      </c>
      <c r="G67" s="105">
        <v>100000</v>
      </c>
      <c r="H67" s="105">
        <v>95000</v>
      </c>
      <c r="I67" s="105">
        <f t="shared" si="6"/>
        <v>5000</v>
      </c>
      <c r="J67" s="105"/>
      <c r="K67" s="105">
        <f t="shared" si="7"/>
        <v>95000</v>
      </c>
      <c r="L67" s="260"/>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row>
    <row r="68" spans="2:121" ht="180.75" customHeight="1">
      <c r="B68" s="223">
        <v>27</v>
      </c>
      <c r="C68" s="120" t="s">
        <v>218</v>
      </c>
      <c r="D68" s="221" t="s">
        <v>283</v>
      </c>
      <c r="E68" s="103" t="s">
        <v>163</v>
      </c>
      <c r="F68" s="260" t="s">
        <v>61</v>
      </c>
      <c r="G68" s="113">
        <v>1300000</v>
      </c>
      <c r="H68" s="105">
        <v>450000</v>
      </c>
      <c r="I68" s="105">
        <f t="shared" si="6"/>
        <v>850000</v>
      </c>
      <c r="J68" s="105">
        <v>880</v>
      </c>
      <c r="K68" s="105">
        <f t="shared" si="7"/>
        <v>449120</v>
      </c>
      <c r="L68" s="265" t="s">
        <v>375</v>
      </c>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row>
    <row r="69" spans="2:121" ht="129.75" customHeight="1">
      <c r="B69" s="223">
        <v>28</v>
      </c>
      <c r="C69" s="221" t="s">
        <v>112</v>
      </c>
      <c r="D69" s="221" t="s">
        <v>284</v>
      </c>
      <c r="E69" s="103" t="s">
        <v>165</v>
      </c>
      <c r="F69" s="221" t="s">
        <v>61</v>
      </c>
      <c r="G69" s="105">
        <v>4500000</v>
      </c>
      <c r="H69" s="105">
        <v>3136000</v>
      </c>
      <c r="I69" s="105">
        <f t="shared" si="6"/>
        <v>1364000</v>
      </c>
      <c r="J69" s="105">
        <v>686853</v>
      </c>
      <c r="K69" s="105">
        <f t="shared" si="7"/>
        <v>2449147</v>
      </c>
      <c r="L69" s="265" t="s">
        <v>339</v>
      </c>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row>
    <row r="70" spans="2:121" ht="138.75" customHeight="1">
      <c r="B70" s="223">
        <v>29</v>
      </c>
      <c r="C70" s="221" t="s">
        <v>113</v>
      </c>
      <c r="D70" s="221" t="s">
        <v>285</v>
      </c>
      <c r="E70" s="237" t="s">
        <v>164</v>
      </c>
      <c r="F70" s="221" t="s">
        <v>61</v>
      </c>
      <c r="G70" s="105">
        <v>1420000</v>
      </c>
      <c r="H70" s="105">
        <v>200000</v>
      </c>
      <c r="I70" s="105">
        <f t="shared" si="6"/>
        <v>1220000</v>
      </c>
      <c r="J70" s="105">
        <v>92940</v>
      </c>
      <c r="K70" s="105">
        <f t="shared" si="7"/>
        <v>107060</v>
      </c>
      <c r="L70" s="265" t="s">
        <v>375</v>
      </c>
      <c r="M70" s="128"/>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row>
    <row r="71" spans="2:121" ht="58.5" customHeight="1" hidden="1" thickBot="1">
      <c r="B71" s="88">
        <v>24</v>
      </c>
      <c r="C71" s="155" t="s">
        <v>111</v>
      </c>
      <c r="D71" s="84" t="s">
        <v>90</v>
      </c>
      <c r="E71" s="156"/>
      <c r="F71" s="89"/>
      <c r="G71" s="90"/>
      <c r="H71" s="90"/>
      <c r="I71" s="90">
        <f t="shared" si="6"/>
        <v>0</v>
      </c>
      <c r="J71" s="90"/>
      <c r="K71" s="105">
        <f t="shared" si="7"/>
        <v>0</v>
      </c>
      <c r="L71" s="76"/>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row>
    <row r="72" spans="2:121" ht="96" customHeight="1">
      <c r="B72" s="223">
        <v>30</v>
      </c>
      <c r="C72" s="238" t="s">
        <v>194</v>
      </c>
      <c r="D72" s="221" t="s">
        <v>286</v>
      </c>
      <c r="E72" s="103" t="s">
        <v>166</v>
      </c>
      <c r="F72" s="221" t="s">
        <v>61</v>
      </c>
      <c r="G72" s="105">
        <v>430000</v>
      </c>
      <c r="H72" s="105">
        <v>105000</v>
      </c>
      <c r="I72" s="105">
        <f t="shared" si="6"/>
        <v>325000</v>
      </c>
      <c r="J72" s="105"/>
      <c r="K72" s="105">
        <f t="shared" si="7"/>
        <v>105000</v>
      </c>
      <c r="L72" s="61"/>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row>
    <row r="73" spans="2:121" ht="103.5" customHeight="1">
      <c r="B73" s="223">
        <v>31</v>
      </c>
      <c r="C73" s="142" t="s">
        <v>137</v>
      </c>
      <c r="D73" s="221" t="s">
        <v>287</v>
      </c>
      <c r="E73" s="103" t="s">
        <v>166</v>
      </c>
      <c r="F73" s="221" t="s">
        <v>61</v>
      </c>
      <c r="G73" s="105">
        <v>299000</v>
      </c>
      <c r="H73" s="105">
        <v>95000</v>
      </c>
      <c r="I73" s="105">
        <f t="shared" si="6"/>
        <v>204000</v>
      </c>
      <c r="J73" s="105">
        <v>8884</v>
      </c>
      <c r="K73" s="105">
        <f t="shared" si="7"/>
        <v>86116</v>
      </c>
      <c r="L73" s="265" t="s">
        <v>347</v>
      </c>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row>
    <row r="74" spans="2:121" ht="62.25" customHeight="1">
      <c r="B74" s="285">
        <v>32</v>
      </c>
      <c r="C74" s="279" t="s">
        <v>135</v>
      </c>
      <c r="D74" s="279" t="s">
        <v>288</v>
      </c>
      <c r="E74" s="213" t="s">
        <v>289</v>
      </c>
      <c r="F74" s="325" t="s">
        <v>61</v>
      </c>
      <c r="G74" s="122">
        <f>G75+G76</f>
        <v>100000</v>
      </c>
      <c r="H74" s="122">
        <f>H75+H76</f>
        <v>64300</v>
      </c>
      <c r="I74" s="122">
        <f>I75+I76</f>
        <v>35700</v>
      </c>
      <c r="J74" s="122">
        <f>J75+J76</f>
        <v>0</v>
      </c>
      <c r="K74" s="122">
        <f>K75+K76</f>
        <v>64300</v>
      </c>
      <c r="L74" s="106" t="s">
        <v>189</v>
      </c>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row>
    <row r="75" spans="2:121" ht="36" customHeight="1">
      <c r="B75" s="283"/>
      <c r="C75" s="326"/>
      <c r="D75" s="326"/>
      <c r="E75" s="184" t="s">
        <v>259</v>
      </c>
      <c r="F75" s="326"/>
      <c r="G75" s="86"/>
      <c r="H75" s="86"/>
      <c r="I75" s="86"/>
      <c r="J75" s="105"/>
      <c r="K75" s="105">
        <f aca="true" t="shared" si="8" ref="K75:K82">H75-J75</f>
        <v>0</v>
      </c>
      <c r="L75" s="61"/>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row>
    <row r="76" spans="2:121" ht="51" customHeight="1">
      <c r="B76" s="284"/>
      <c r="C76" s="327"/>
      <c r="D76" s="327"/>
      <c r="E76" s="185" t="s">
        <v>260</v>
      </c>
      <c r="F76" s="327"/>
      <c r="G76" s="113">
        <v>100000</v>
      </c>
      <c r="H76" s="113">
        <v>64300</v>
      </c>
      <c r="I76" s="105">
        <f>G76-H76</f>
        <v>35700</v>
      </c>
      <c r="J76" s="105"/>
      <c r="K76" s="105">
        <f t="shared" si="8"/>
        <v>64300</v>
      </c>
      <c r="L76" s="61"/>
      <c r="M76" s="126"/>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row>
    <row r="77" spans="2:121" ht="51" customHeight="1">
      <c r="B77" s="285">
        <v>33</v>
      </c>
      <c r="C77" s="282" t="s">
        <v>113</v>
      </c>
      <c r="D77" s="282" t="s">
        <v>285</v>
      </c>
      <c r="E77" s="213" t="s">
        <v>348</v>
      </c>
      <c r="F77" s="282" t="s">
        <v>61</v>
      </c>
      <c r="G77" s="122">
        <f>G78+G79</f>
        <v>6800000</v>
      </c>
      <c r="H77" s="122">
        <f>H78+H79</f>
        <v>3450000</v>
      </c>
      <c r="I77" s="206">
        <f>G77-H77</f>
        <v>3350000</v>
      </c>
      <c r="J77" s="217">
        <f>J78+J79</f>
        <v>1212397</v>
      </c>
      <c r="K77" s="206">
        <f t="shared" si="8"/>
        <v>2237603</v>
      </c>
      <c r="L77" s="106" t="s">
        <v>189</v>
      </c>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row>
    <row r="78" spans="2:121" ht="51" customHeight="1">
      <c r="B78" s="283"/>
      <c r="C78" s="283"/>
      <c r="D78" s="283"/>
      <c r="E78" s="184" t="s">
        <v>259</v>
      </c>
      <c r="F78" s="283"/>
      <c r="G78" s="113">
        <v>4800000</v>
      </c>
      <c r="H78" s="113">
        <v>1450000</v>
      </c>
      <c r="I78" s="105"/>
      <c r="J78" s="105">
        <v>320497</v>
      </c>
      <c r="K78" s="105"/>
      <c r="L78" s="282" t="s">
        <v>375</v>
      </c>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row>
    <row r="79" spans="2:121" ht="115.5" customHeight="1">
      <c r="B79" s="284"/>
      <c r="C79" s="284"/>
      <c r="D79" s="284"/>
      <c r="E79" s="185" t="s">
        <v>260</v>
      </c>
      <c r="F79" s="284"/>
      <c r="G79" s="105">
        <v>2000000</v>
      </c>
      <c r="H79" s="105">
        <v>2000000</v>
      </c>
      <c r="I79" s="105">
        <f>G79-H79</f>
        <v>0</v>
      </c>
      <c r="J79" s="272">
        <v>891900</v>
      </c>
      <c r="K79" s="105">
        <f>H79-J78</f>
        <v>1679503</v>
      </c>
      <c r="L79" s="284"/>
      <c r="M79" s="143"/>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row>
    <row r="80" spans="2:121" s="74" customFormat="1" ht="65.25" customHeight="1">
      <c r="B80" s="285">
        <v>34</v>
      </c>
      <c r="C80" s="282" t="s">
        <v>180</v>
      </c>
      <c r="D80" s="282" t="s">
        <v>290</v>
      </c>
      <c r="E80" s="183" t="s">
        <v>315</v>
      </c>
      <c r="F80" s="282" t="s">
        <v>61</v>
      </c>
      <c r="G80" s="206">
        <f>G81+G82</f>
        <v>258000</v>
      </c>
      <c r="H80" s="206">
        <f>H81+H82</f>
        <v>9400</v>
      </c>
      <c r="I80" s="206">
        <f>G80-H80</f>
        <v>248600</v>
      </c>
      <c r="J80" s="206"/>
      <c r="K80" s="206">
        <f t="shared" si="8"/>
        <v>9400</v>
      </c>
      <c r="L80" s="106" t="s">
        <v>189</v>
      </c>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row>
    <row r="81" spans="2:121" s="216" customFormat="1" ht="48.75" customHeight="1">
      <c r="B81" s="283"/>
      <c r="C81" s="280"/>
      <c r="D81" s="280"/>
      <c r="E81" s="184" t="s">
        <v>259</v>
      </c>
      <c r="F81" s="280"/>
      <c r="G81" s="105">
        <v>248600</v>
      </c>
      <c r="H81" s="105"/>
      <c r="I81" s="105">
        <f>G81-H81</f>
        <v>248600</v>
      </c>
      <c r="J81" s="105"/>
      <c r="K81" s="105">
        <f t="shared" si="8"/>
        <v>0</v>
      </c>
      <c r="L81" s="7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row>
    <row r="82" spans="2:121" s="74" customFormat="1" ht="42.75" customHeight="1">
      <c r="B82" s="284"/>
      <c r="C82" s="281"/>
      <c r="D82" s="281"/>
      <c r="E82" s="205" t="s">
        <v>260</v>
      </c>
      <c r="F82" s="281"/>
      <c r="G82" s="105">
        <v>9400</v>
      </c>
      <c r="H82" s="105">
        <v>9400</v>
      </c>
      <c r="I82" s="105">
        <f>G82-H82</f>
        <v>0</v>
      </c>
      <c r="J82" s="105"/>
      <c r="K82" s="105">
        <f t="shared" si="8"/>
        <v>9400</v>
      </c>
      <c r="L82" s="75"/>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row>
    <row r="83" spans="2:121" ht="55.5" customHeight="1">
      <c r="B83" s="328" t="s">
        <v>84</v>
      </c>
      <c r="C83" s="329"/>
      <c r="D83" s="329"/>
      <c r="E83" s="329"/>
      <c r="F83" s="330"/>
      <c r="G83" s="191">
        <f>G5+G6+G8+G9+G10+G11+G17+G29+G30+G31+G33+G35+G39+G41+G44+G45+G46+G47+G56+G57+G58+G59+G60+G61+G64+G65+G66+G67+G68+G69+G70+G72+G73+G74+G77+G80</f>
        <v>84203364</v>
      </c>
      <c r="H83" s="191">
        <f>H5+H6+H7+H8+H9+H10+H11+H17+H29+H30+H31+H33+H35+H39+H41+H44+H45+H46+H47+H56+H57+H58+H59+H60+H61+H64+H65+H66+H67+H68+H69+H70+H72+H73+H74+H77+H80</f>
        <v>44971012</v>
      </c>
      <c r="I83" s="191">
        <f>I5+I6+I8+I9+I10+I11+I17+I29+I30+I31+I33+I35+I39+I41+I44+I45+I46+I47+I56+I57+I58+I59+I60+I61+I64+I65+I66+I67+I68+I69+I70+I72+I73+I74+I79+I80</f>
        <v>36162352</v>
      </c>
      <c r="J83" s="191">
        <f>J5+J6+J7+J8+J9+J10+J11+J17+J29+J30+J31+J33+J35+J39+J41+J44+J45+J46+J47+J56+J57+J58+J59+J60+J61+J64+J65+J66+J67+J68+J69+J70+J72+J73+J74+J77+J80</f>
        <v>10241164.57</v>
      </c>
      <c r="K83" s="191">
        <f>K5+K6+K8+K9+K10+K11+K17+K29+K30+K31+K33+K35+K39+K41+K44+K45+K46+K47+K56+K57+K58+K59+K60+K61+K64+K65+K66+K67+K68+K69+K70+K72+K73+K74+K79+K80</f>
        <v>33812927.43</v>
      </c>
      <c r="L83" s="190" t="s">
        <v>189</v>
      </c>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row>
    <row r="84" spans="2:121" ht="51" customHeight="1">
      <c r="B84" s="310" t="s">
        <v>298</v>
      </c>
      <c r="C84" s="311"/>
      <c r="D84" s="311"/>
      <c r="E84" s="311"/>
      <c r="F84" s="311"/>
      <c r="G84" s="311"/>
      <c r="H84" s="312"/>
      <c r="I84" s="312"/>
      <c r="J84" s="313"/>
      <c r="K84" s="313"/>
      <c r="L84" s="314"/>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row>
    <row r="85" spans="2:121" s="68" customFormat="1" ht="84" customHeight="1">
      <c r="B85" s="294">
        <v>1</v>
      </c>
      <c r="C85" s="318" t="s">
        <v>197</v>
      </c>
      <c r="D85" s="301" t="s">
        <v>299</v>
      </c>
      <c r="E85" s="92" t="s">
        <v>195</v>
      </c>
      <c r="F85" s="100" t="s">
        <v>62</v>
      </c>
      <c r="G85" s="101">
        <f>G86+G87+G90+G91+G92+G93+G94+G95+G96+G98+G100</f>
        <v>25623000</v>
      </c>
      <c r="H85" s="101">
        <f>H86+H87+H90+H91+H92+H93+H94+H95+H96+H98+H99+H100</f>
        <v>4193083</v>
      </c>
      <c r="I85" s="101">
        <f>I86+I87+I90+I91+I92+I93+I94+I95+I96+I98+I100</f>
        <v>22198984</v>
      </c>
      <c r="J85" s="101">
        <f>J86+J87+J90+J91+J92+J93+J94+J95+J96+J98+J99+J100</f>
        <v>866419</v>
      </c>
      <c r="K85" s="101">
        <f>K86+K87+K90+K91+K92+K93+K94+K95+K96+K98+K100</f>
        <v>2557597</v>
      </c>
      <c r="L85" s="93">
        <v>7581570</v>
      </c>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row>
    <row r="86" spans="2:121" s="68" customFormat="1" ht="53.25" customHeight="1">
      <c r="B86" s="294"/>
      <c r="C86" s="318"/>
      <c r="D86" s="301"/>
      <c r="E86" s="96" t="s">
        <v>205</v>
      </c>
      <c r="F86" s="102" t="s">
        <v>62</v>
      </c>
      <c r="G86" s="230">
        <v>42500</v>
      </c>
      <c r="H86" s="273">
        <v>39300</v>
      </c>
      <c r="I86" s="78">
        <f>G86-H86</f>
        <v>3200</v>
      </c>
      <c r="J86" s="78">
        <v>16500</v>
      </c>
      <c r="K86" s="105">
        <f aca="true" t="shared" si="9" ref="K86:K113">H86-J86</f>
        <v>22800</v>
      </c>
      <c r="L86" s="260" t="s">
        <v>367</v>
      </c>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row>
    <row r="87" spans="2:121" s="74" customFormat="1" ht="63.75" customHeight="1">
      <c r="B87" s="295"/>
      <c r="C87" s="318"/>
      <c r="D87" s="304"/>
      <c r="E87" s="218" t="s">
        <v>300</v>
      </c>
      <c r="F87" s="355" t="s">
        <v>62</v>
      </c>
      <c r="G87" s="188">
        <f>G88+G89</f>
        <v>4295000</v>
      </c>
      <c r="H87" s="188">
        <f>H88+H89</f>
        <v>549150</v>
      </c>
      <c r="I87" s="188">
        <f>G87-H87</f>
        <v>3745850</v>
      </c>
      <c r="J87" s="188">
        <f>J88+J89</f>
        <v>28625</v>
      </c>
      <c r="K87" s="188">
        <f>K88+K89</f>
        <v>520525</v>
      </c>
      <c r="L87" s="192" t="s">
        <v>189</v>
      </c>
      <c r="M87" s="157"/>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row>
    <row r="88" spans="2:121" s="74" customFormat="1" ht="51" customHeight="1">
      <c r="B88" s="295"/>
      <c r="C88" s="318"/>
      <c r="D88" s="304"/>
      <c r="E88" s="184" t="s">
        <v>259</v>
      </c>
      <c r="F88" s="280"/>
      <c r="G88" s="78">
        <v>4275000</v>
      </c>
      <c r="H88" s="78">
        <v>549150</v>
      </c>
      <c r="I88" s="78">
        <f>G88-H88</f>
        <v>3725850</v>
      </c>
      <c r="J88" s="78">
        <v>28625</v>
      </c>
      <c r="K88" s="105">
        <f t="shared" si="9"/>
        <v>520525</v>
      </c>
      <c r="L88" s="75" t="s">
        <v>368</v>
      </c>
      <c r="M88" s="157"/>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row>
    <row r="89" spans="2:121" s="74" customFormat="1" ht="54.75" customHeight="1">
      <c r="B89" s="295"/>
      <c r="C89" s="318"/>
      <c r="D89" s="304"/>
      <c r="E89" s="239" t="s">
        <v>260</v>
      </c>
      <c r="F89" s="281"/>
      <c r="G89" s="203">
        <v>20000</v>
      </c>
      <c r="H89" s="203"/>
      <c r="I89" s="200">
        <f>G89-H89</f>
        <v>20000</v>
      </c>
      <c r="J89" s="203"/>
      <c r="K89" s="202">
        <f t="shared" si="9"/>
        <v>0</v>
      </c>
      <c r="L89" s="204"/>
      <c r="M89" s="157"/>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row>
    <row r="90" spans="2:121" s="74" customFormat="1" ht="78.75" customHeight="1">
      <c r="B90" s="295"/>
      <c r="C90" s="318"/>
      <c r="D90" s="304"/>
      <c r="E90" s="96" t="s">
        <v>170</v>
      </c>
      <c r="F90" s="102" t="s">
        <v>62</v>
      </c>
      <c r="G90" s="78">
        <v>17682260</v>
      </c>
      <c r="H90" s="78">
        <v>2020016</v>
      </c>
      <c r="I90" s="78">
        <f aca="true" t="shared" si="10" ref="I90:I113">G90-H90</f>
        <v>15662244</v>
      </c>
      <c r="J90" s="78">
        <v>596665</v>
      </c>
      <c r="K90" s="105">
        <f t="shared" si="9"/>
        <v>1423351</v>
      </c>
      <c r="L90" s="75" t="s">
        <v>369</v>
      </c>
      <c r="M90" s="157"/>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row>
    <row r="91" spans="2:121" s="74" customFormat="1" ht="90" customHeight="1">
      <c r="B91" s="295"/>
      <c r="C91" s="318"/>
      <c r="D91" s="304"/>
      <c r="E91" s="96" t="s">
        <v>171</v>
      </c>
      <c r="F91" s="102" t="s">
        <v>62</v>
      </c>
      <c r="G91" s="78">
        <v>834200</v>
      </c>
      <c r="H91" s="78">
        <v>118950</v>
      </c>
      <c r="I91" s="78">
        <f t="shared" si="10"/>
        <v>715250</v>
      </c>
      <c r="J91" s="78">
        <v>8599</v>
      </c>
      <c r="K91" s="105">
        <f t="shared" si="9"/>
        <v>110351</v>
      </c>
      <c r="L91" s="75" t="s">
        <v>370</v>
      </c>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row>
    <row r="92" spans="2:121" s="74" customFormat="1" ht="92.25" customHeight="1">
      <c r="B92" s="295"/>
      <c r="C92" s="318"/>
      <c r="D92" s="304"/>
      <c r="E92" s="96" t="s">
        <v>172</v>
      </c>
      <c r="F92" s="102" t="s">
        <v>62</v>
      </c>
      <c r="G92" s="78">
        <v>1192000</v>
      </c>
      <c r="H92" s="78">
        <v>367730</v>
      </c>
      <c r="I92" s="78">
        <f t="shared" si="10"/>
        <v>824270</v>
      </c>
      <c r="J92" s="78">
        <v>136391</v>
      </c>
      <c r="K92" s="105">
        <f t="shared" si="9"/>
        <v>231339</v>
      </c>
      <c r="L92" s="75" t="s">
        <v>371</v>
      </c>
      <c r="M92" s="157"/>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row>
    <row r="93" spans="2:121" s="74" customFormat="1" ht="73.5" customHeight="1">
      <c r="B93" s="295"/>
      <c r="C93" s="318"/>
      <c r="D93" s="304"/>
      <c r="E93" s="96" t="s">
        <v>200</v>
      </c>
      <c r="F93" s="102" t="s">
        <v>62</v>
      </c>
      <c r="G93" s="78">
        <v>18100</v>
      </c>
      <c r="H93" s="78">
        <v>12670</v>
      </c>
      <c r="I93" s="78">
        <f t="shared" si="10"/>
        <v>5430</v>
      </c>
      <c r="J93" s="78"/>
      <c r="K93" s="105">
        <f t="shared" si="9"/>
        <v>12670</v>
      </c>
      <c r="L93" s="75"/>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row>
    <row r="94" spans="2:121" s="74" customFormat="1" ht="79.5" customHeight="1">
      <c r="B94" s="295"/>
      <c r="C94" s="318"/>
      <c r="D94" s="304"/>
      <c r="E94" s="96" t="s">
        <v>173</v>
      </c>
      <c r="F94" s="102" t="s">
        <v>62</v>
      </c>
      <c r="G94" s="78">
        <v>389800</v>
      </c>
      <c r="H94" s="78">
        <v>85700</v>
      </c>
      <c r="I94" s="78">
        <f t="shared" si="10"/>
        <v>304100</v>
      </c>
      <c r="J94" s="78">
        <v>60531</v>
      </c>
      <c r="K94" s="105">
        <f t="shared" si="9"/>
        <v>25169</v>
      </c>
      <c r="L94" s="75" t="s">
        <v>372</v>
      </c>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row>
    <row r="95" spans="2:121" s="74" customFormat="1" ht="66.75" customHeight="1">
      <c r="B95" s="295"/>
      <c r="C95" s="318"/>
      <c r="D95" s="304"/>
      <c r="E95" s="96" t="s">
        <v>174</v>
      </c>
      <c r="F95" s="102" t="s">
        <v>62</v>
      </c>
      <c r="G95" s="78">
        <v>186900</v>
      </c>
      <c r="H95" s="78">
        <v>46900</v>
      </c>
      <c r="I95" s="78">
        <f t="shared" si="10"/>
        <v>140000</v>
      </c>
      <c r="J95" s="78">
        <v>8255</v>
      </c>
      <c r="K95" s="105">
        <f t="shared" si="9"/>
        <v>38645</v>
      </c>
      <c r="L95" s="75" t="s">
        <v>373</v>
      </c>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row>
    <row r="96" spans="2:121" s="74" customFormat="1" ht="53.25" customHeight="1">
      <c r="B96" s="295"/>
      <c r="C96" s="318"/>
      <c r="D96" s="304"/>
      <c r="E96" s="96" t="s">
        <v>201</v>
      </c>
      <c r="F96" s="102" t="s">
        <v>62</v>
      </c>
      <c r="G96" s="78">
        <v>133740</v>
      </c>
      <c r="H96" s="78"/>
      <c r="I96" s="78">
        <f t="shared" si="10"/>
        <v>133740</v>
      </c>
      <c r="J96" s="78"/>
      <c r="K96" s="105">
        <f t="shared" si="9"/>
        <v>0</v>
      </c>
      <c r="L96" s="75"/>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row>
    <row r="97" spans="2:121" s="74" customFormat="1" ht="38.25" customHeight="1" hidden="1">
      <c r="B97" s="295"/>
      <c r="C97" s="318"/>
      <c r="D97" s="304"/>
      <c r="E97" s="96" t="s">
        <v>204</v>
      </c>
      <c r="F97" s="102" t="s">
        <v>62</v>
      </c>
      <c r="G97" s="78"/>
      <c r="H97" s="78"/>
      <c r="I97" s="78">
        <f t="shared" si="10"/>
        <v>0</v>
      </c>
      <c r="J97" s="78"/>
      <c r="K97" s="105">
        <f t="shared" si="9"/>
        <v>0</v>
      </c>
      <c r="L97" s="75"/>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row>
    <row r="98" spans="2:121" s="74" customFormat="1" ht="105" customHeight="1">
      <c r="B98" s="295"/>
      <c r="C98" s="318"/>
      <c r="D98" s="304"/>
      <c r="E98" s="103" t="s">
        <v>147</v>
      </c>
      <c r="F98" s="102" t="s">
        <v>62</v>
      </c>
      <c r="G98" s="78">
        <v>210000</v>
      </c>
      <c r="H98" s="78">
        <v>40000</v>
      </c>
      <c r="I98" s="78">
        <f t="shared" si="10"/>
        <v>170000</v>
      </c>
      <c r="J98" s="78"/>
      <c r="K98" s="105">
        <f t="shared" si="9"/>
        <v>40000</v>
      </c>
      <c r="L98" s="75"/>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row>
    <row r="99" spans="2:121" s="74" customFormat="1" ht="81" customHeight="1">
      <c r="B99" s="295"/>
      <c r="C99" s="318"/>
      <c r="D99" s="304"/>
      <c r="E99" s="96" t="s">
        <v>202</v>
      </c>
      <c r="F99" s="102" t="s">
        <v>62</v>
      </c>
      <c r="G99" s="78">
        <v>769067</v>
      </c>
      <c r="H99" s="78">
        <v>769067</v>
      </c>
      <c r="I99" s="78">
        <f t="shared" si="10"/>
        <v>0</v>
      </c>
      <c r="J99" s="78"/>
      <c r="K99" s="105">
        <f t="shared" si="9"/>
        <v>769067</v>
      </c>
      <c r="L99" s="75"/>
      <c r="M99" s="358"/>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row>
    <row r="100" spans="1:121" s="61" customFormat="1" ht="80.25" customHeight="1">
      <c r="A100" s="69"/>
      <c r="B100" s="295"/>
      <c r="C100" s="318"/>
      <c r="D100" s="304"/>
      <c r="E100" s="103" t="s">
        <v>175</v>
      </c>
      <c r="F100" s="104" t="s">
        <v>62</v>
      </c>
      <c r="G100" s="105">
        <v>638500</v>
      </c>
      <c r="H100" s="105">
        <v>143600</v>
      </c>
      <c r="I100" s="105">
        <f t="shared" si="10"/>
        <v>494900</v>
      </c>
      <c r="J100" s="105">
        <v>10853</v>
      </c>
      <c r="K100" s="105">
        <f t="shared" si="9"/>
        <v>132747</v>
      </c>
      <c r="L100" s="75" t="s">
        <v>373</v>
      </c>
      <c r="M100" s="59"/>
      <c r="N100" s="59"/>
      <c r="O100" s="59"/>
      <c r="P100" s="70"/>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row>
    <row r="101" spans="2:121" s="62" customFormat="1" ht="126" customHeight="1">
      <c r="B101" s="222"/>
      <c r="C101" s="221" t="s">
        <v>119</v>
      </c>
      <c r="D101" s="221" t="s">
        <v>322</v>
      </c>
      <c r="E101" s="103" t="s">
        <v>145</v>
      </c>
      <c r="F101" s="104" t="s">
        <v>62</v>
      </c>
      <c r="G101" s="105">
        <v>207000</v>
      </c>
      <c r="H101" s="105">
        <v>40000</v>
      </c>
      <c r="I101" s="105">
        <f t="shared" si="10"/>
        <v>167000</v>
      </c>
      <c r="J101" s="105">
        <v>2450</v>
      </c>
      <c r="K101" s="105">
        <f t="shared" si="9"/>
        <v>37550</v>
      </c>
      <c r="L101" s="260" t="s">
        <v>375</v>
      </c>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row>
    <row r="102" spans="2:121" s="62" customFormat="1" ht="97.5" customHeight="1">
      <c r="B102" s="222"/>
      <c r="C102" s="221" t="s">
        <v>85</v>
      </c>
      <c r="D102" s="221" t="s">
        <v>301</v>
      </c>
      <c r="E102" s="103" t="s">
        <v>145</v>
      </c>
      <c r="F102" s="104" t="s">
        <v>62</v>
      </c>
      <c r="G102" s="105">
        <v>31000</v>
      </c>
      <c r="H102" s="105">
        <v>10000</v>
      </c>
      <c r="I102" s="105">
        <f t="shared" si="10"/>
        <v>21000</v>
      </c>
      <c r="J102" s="105"/>
      <c r="K102" s="105">
        <f t="shared" si="9"/>
        <v>10000</v>
      </c>
      <c r="L102" s="260"/>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row>
    <row r="103" spans="2:121" ht="97.5" customHeight="1">
      <c r="B103" s="285"/>
      <c r="C103" s="356" t="s">
        <v>196</v>
      </c>
      <c r="D103" s="282" t="s">
        <v>302</v>
      </c>
      <c r="E103" s="103" t="s">
        <v>70</v>
      </c>
      <c r="F103" s="104" t="s">
        <v>62</v>
      </c>
      <c r="G103" s="105">
        <v>390500</v>
      </c>
      <c r="H103" s="105">
        <v>60000</v>
      </c>
      <c r="I103" s="105">
        <f t="shared" si="10"/>
        <v>330500</v>
      </c>
      <c r="J103" s="105">
        <v>22050</v>
      </c>
      <c r="K103" s="105">
        <f t="shared" si="9"/>
        <v>37950</v>
      </c>
      <c r="L103" s="265" t="s">
        <v>375</v>
      </c>
      <c r="M103" s="128"/>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row>
    <row r="104" spans="1:121" s="61" customFormat="1" ht="97.5" customHeight="1">
      <c r="A104" s="69"/>
      <c r="B104" s="281"/>
      <c r="C104" s="281"/>
      <c r="D104" s="281"/>
      <c r="E104" s="103" t="s">
        <v>146</v>
      </c>
      <c r="F104" s="104" t="s">
        <v>62</v>
      </c>
      <c r="G104" s="105">
        <v>390500</v>
      </c>
      <c r="H104" s="105">
        <v>40000</v>
      </c>
      <c r="I104" s="105">
        <f t="shared" si="10"/>
        <v>350500</v>
      </c>
      <c r="J104" s="105">
        <v>8500</v>
      </c>
      <c r="K104" s="105">
        <f t="shared" si="9"/>
        <v>31500</v>
      </c>
      <c r="L104" s="265" t="s">
        <v>375</v>
      </c>
      <c r="M104" s="59"/>
      <c r="N104" s="59"/>
      <c r="O104" s="59"/>
      <c r="P104" s="70"/>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CZ104" s="221"/>
      <c r="DA104" s="221"/>
      <c r="DB104" s="221"/>
      <c r="DC104" s="221"/>
      <c r="DD104" s="221"/>
      <c r="DE104" s="221"/>
      <c r="DF104" s="221"/>
      <c r="DG104" s="221"/>
      <c r="DH104" s="221"/>
      <c r="DI104" s="221"/>
      <c r="DJ104" s="221"/>
      <c r="DK104" s="221"/>
      <c r="DL104" s="221"/>
      <c r="DM104" s="221"/>
      <c r="DN104" s="221"/>
      <c r="DO104" s="221"/>
      <c r="DP104" s="221"/>
      <c r="DQ104" s="221"/>
    </row>
    <row r="105" spans="2:121" s="68" customFormat="1" ht="52.5" customHeight="1" hidden="1">
      <c r="B105" s="303">
        <v>7</v>
      </c>
      <c r="C105" s="305" t="s">
        <v>86</v>
      </c>
      <c r="D105" s="318" t="s">
        <v>168</v>
      </c>
      <c r="E105" s="107" t="s">
        <v>176</v>
      </c>
      <c r="F105" s="81" t="s">
        <v>62</v>
      </c>
      <c r="G105" s="97"/>
      <c r="H105" s="97"/>
      <c r="I105" s="97">
        <f t="shared" si="10"/>
        <v>0</v>
      </c>
      <c r="J105" s="97"/>
      <c r="K105" s="105">
        <f t="shared" si="9"/>
        <v>0</v>
      </c>
      <c r="L105" s="99"/>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row>
    <row r="106" spans="2:121" ht="52.5" customHeight="1" hidden="1">
      <c r="B106" s="304"/>
      <c r="C106" s="304"/>
      <c r="D106" s="304"/>
      <c r="E106" s="103" t="s">
        <v>169</v>
      </c>
      <c r="F106" s="104" t="s">
        <v>62</v>
      </c>
      <c r="G106" s="105"/>
      <c r="H106" s="105"/>
      <c r="I106" s="105">
        <f t="shared" si="10"/>
        <v>0</v>
      </c>
      <c r="J106" s="105"/>
      <c r="K106" s="105">
        <f t="shared" si="9"/>
        <v>0</v>
      </c>
      <c r="L106" s="173"/>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row>
    <row r="107" spans="2:121" ht="56.25" customHeight="1" hidden="1">
      <c r="B107" s="304"/>
      <c r="C107" s="304"/>
      <c r="D107" s="304"/>
      <c r="E107" s="103" t="s">
        <v>170</v>
      </c>
      <c r="F107" s="104" t="s">
        <v>62</v>
      </c>
      <c r="G107" s="105"/>
      <c r="H107" s="105"/>
      <c r="I107" s="105">
        <f t="shared" si="10"/>
        <v>0</v>
      </c>
      <c r="J107" s="105"/>
      <c r="K107" s="105">
        <f t="shared" si="9"/>
        <v>0</v>
      </c>
      <c r="L107" s="173"/>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row>
    <row r="108" spans="2:121" ht="54.75" customHeight="1" hidden="1">
      <c r="B108" s="304"/>
      <c r="C108" s="304"/>
      <c r="D108" s="304"/>
      <c r="E108" s="103" t="s">
        <v>171</v>
      </c>
      <c r="F108" s="104" t="s">
        <v>62</v>
      </c>
      <c r="G108" s="105"/>
      <c r="H108" s="105"/>
      <c r="I108" s="105">
        <f t="shared" si="10"/>
        <v>0</v>
      </c>
      <c r="J108" s="105"/>
      <c r="K108" s="105">
        <f t="shared" si="9"/>
        <v>0</v>
      </c>
      <c r="L108" s="173"/>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row>
    <row r="109" spans="2:121" ht="48.75" customHeight="1" hidden="1">
      <c r="B109" s="304"/>
      <c r="C109" s="304"/>
      <c r="D109" s="304"/>
      <c r="E109" s="103" t="s">
        <v>172</v>
      </c>
      <c r="F109" s="104" t="s">
        <v>62</v>
      </c>
      <c r="G109" s="105"/>
      <c r="H109" s="105"/>
      <c r="I109" s="105">
        <f t="shared" si="10"/>
        <v>0</v>
      </c>
      <c r="J109" s="105"/>
      <c r="K109" s="105">
        <f t="shared" si="9"/>
        <v>0</v>
      </c>
      <c r="L109" s="173"/>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row>
    <row r="110" spans="2:121" ht="48.75" customHeight="1" hidden="1">
      <c r="B110" s="304"/>
      <c r="C110" s="304"/>
      <c r="D110" s="304"/>
      <c r="E110" s="103" t="s">
        <v>173</v>
      </c>
      <c r="F110" s="104" t="s">
        <v>62</v>
      </c>
      <c r="G110" s="105"/>
      <c r="H110" s="105"/>
      <c r="I110" s="105">
        <f t="shared" si="10"/>
        <v>0</v>
      </c>
      <c r="J110" s="105"/>
      <c r="K110" s="105">
        <f t="shared" si="9"/>
        <v>0</v>
      </c>
      <c r="L110" s="173"/>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row>
    <row r="111" spans="2:121" ht="33.75" customHeight="1" hidden="1">
      <c r="B111" s="304"/>
      <c r="C111" s="304"/>
      <c r="D111" s="304"/>
      <c r="E111" s="103" t="s">
        <v>175</v>
      </c>
      <c r="F111" s="104" t="s">
        <v>62</v>
      </c>
      <c r="G111" s="105"/>
      <c r="H111" s="105"/>
      <c r="I111" s="105">
        <f t="shared" si="10"/>
        <v>0</v>
      </c>
      <c r="J111" s="105"/>
      <c r="K111" s="105">
        <f t="shared" si="9"/>
        <v>0</v>
      </c>
      <c r="L111" s="173"/>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row>
    <row r="112" spans="2:121" ht="54.75" customHeight="1" hidden="1">
      <c r="B112" s="304"/>
      <c r="C112" s="304"/>
      <c r="D112" s="304"/>
      <c r="E112" s="108" t="s">
        <v>174</v>
      </c>
      <c r="F112" s="104" t="s">
        <v>62</v>
      </c>
      <c r="G112" s="105"/>
      <c r="H112" s="105"/>
      <c r="I112" s="105">
        <f t="shared" si="10"/>
        <v>0</v>
      </c>
      <c r="J112" s="105"/>
      <c r="K112" s="105">
        <f t="shared" si="9"/>
        <v>0</v>
      </c>
      <c r="L112" s="173"/>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row>
    <row r="113" spans="2:121" s="79" customFormat="1" ht="73.5" customHeight="1" hidden="1">
      <c r="B113" s="140">
        <v>6</v>
      </c>
      <c r="C113" s="173" t="s">
        <v>113</v>
      </c>
      <c r="D113" s="173" t="s">
        <v>237</v>
      </c>
      <c r="E113" s="158" t="s">
        <v>203</v>
      </c>
      <c r="F113" s="159" t="s">
        <v>62</v>
      </c>
      <c r="G113" s="113"/>
      <c r="H113" s="113"/>
      <c r="I113" s="113">
        <f t="shared" si="10"/>
        <v>0</v>
      </c>
      <c r="J113" s="113"/>
      <c r="K113" s="105">
        <f t="shared" si="9"/>
        <v>0</v>
      </c>
      <c r="L113" s="14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row>
    <row r="114" spans="2:121" ht="39.75" customHeight="1">
      <c r="B114" s="296" t="s">
        <v>84</v>
      </c>
      <c r="C114" s="297"/>
      <c r="D114" s="297"/>
      <c r="E114" s="297"/>
      <c r="F114" s="298"/>
      <c r="G114" s="195">
        <f>G85+G101+G102+G103+G104+G113</f>
        <v>26642000</v>
      </c>
      <c r="H114" s="195">
        <f>H85+H101+H102+H103+H104+H113</f>
        <v>4343083</v>
      </c>
      <c r="I114" s="195">
        <f>I85+I101+I102+I103+I104+I113</f>
        <v>23067984</v>
      </c>
      <c r="J114" s="195">
        <f>J85+J101+J102+J103+J104+J113</f>
        <v>899419</v>
      </c>
      <c r="K114" s="195">
        <f>K85+K101+K102+K103+K104+K113</f>
        <v>2674597</v>
      </c>
      <c r="L114" s="196" t="s">
        <v>189</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row>
    <row r="115" spans="2:121" ht="54.75" customHeight="1">
      <c r="B115" s="310" t="s">
        <v>303</v>
      </c>
      <c r="C115" s="311"/>
      <c r="D115" s="311"/>
      <c r="E115" s="311"/>
      <c r="F115" s="311"/>
      <c r="G115" s="311"/>
      <c r="H115" s="312"/>
      <c r="I115" s="312"/>
      <c r="J115" s="313"/>
      <c r="K115" s="313"/>
      <c r="L115" s="314"/>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row>
    <row r="116" spans="2:121" s="115" customFormat="1" ht="96.75" customHeight="1">
      <c r="B116" s="91">
        <v>1</v>
      </c>
      <c r="C116" s="109" t="s">
        <v>181</v>
      </c>
      <c r="D116" s="282" t="s">
        <v>304</v>
      </c>
      <c r="E116" s="92" t="s">
        <v>103</v>
      </c>
      <c r="F116" s="93" t="s">
        <v>63</v>
      </c>
      <c r="G116" s="94">
        <f>SUM(G117:G133)</f>
        <v>9539100</v>
      </c>
      <c r="H116" s="94">
        <f>SUM(H117:H133)</f>
        <v>3176000</v>
      </c>
      <c r="I116" s="94">
        <f aca="true" t="shared" si="11" ref="I116:I135">G116-H116</f>
        <v>6363100</v>
      </c>
      <c r="J116" s="94">
        <f>SUM(J117:J133)</f>
        <v>687764</v>
      </c>
      <c r="K116" s="94">
        <f>SUM(K117:K132)</f>
        <v>2041636</v>
      </c>
      <c r="L116" s="95" t="s">
        <v>189</v>
      </c>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row>
    <row r="117" spans="2:121" s="216" customFormat="1" ht="108.75" customHeight="1">
      <c r="B117" s="161" t="s">
        <v>120</v>
      </c>
      <c r="C117" s="75" t="s">
        <v>182</v>
      </c>
      <c r="D117" s="309"/>
      <c r="E117" s="96" t="s">
        <v>78</v>
      </c>
      <c r="F117" s="75" t="s">
        <v>63</v>
      </c>
      <c r="G117" s="78">
        <v>370000</v>
      </c>
      <c r="H117" s="78">
        <v>250000</v>
      </c>
      <c r="I117" s="78">
        <f t="shared" si="11"/>
        <v>120000</v>
      </c>
      <c r="J117" s="78">
        <v>58800</v>
      </c>
      <c r="K117" s="105">
        <f aca="true" t="shared" si="12" ref="K117:K135">H117-J117</f>
        <v>191200</v>
      </c>
      <c r="L117" s="260" t="s">
        <v>376</v>
      </c>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c r="BP117" s="215"/>
      <c r="BQ117" s="215"/>
      <c r="BR117" s="215"/>
      <c r="BS117" s="215"/>
      <c r="BT117" s="215"/>
      <c r="BU117" s="215"/>
      <c r="BV117" s="215"/>
      <c r="BW117" s="215"/>
      <c r="BX117" s="215"/>
      <c r="BY117" s="215"/>
      <c r="BZ117" s="215"/>
      <c r="CA117" s="215"/>
      <c r="CB117" s="215"/>
      <c r="CC117" s="215"/>
      <c r="CD117" s="215"/>
      <c r="CE117" s="215"/>
      <c r="CF117" s="215"/>
      <c r="CG117" s="215"/>
      <c r="CH117" s="215"/>
      <c r="CI117" s="215"/>
      <c r="CJ117" s="215"/>
      <c r="CK117" s="215"/>
      <c r="CL117" s="215"/>
      <c r="CM117" s="215"/>
      <c r="CN117" s="215"/>
      <c r="CO117" s="215"/>
      <c r="CP117" s="215"/>
      <c r="CQ117" s="215"/>
      <c r="CR117" s="215"/>
      <c r="CS117" s="215"/>
      <c r="CT117" s="215"/>
      <c r="CU117" s="215"/>
      <c r="CV117" s="215"/>
      <c r="CW117" s="215"/>
      <c r="CX117" s="215"/>
      <c r="CY117" s="215"/>
      <c r="CZ117" s="215"/>
      <c r="DA117" s="215"/>
      <c r="DB117" s="215"/>
      <c r="DC117" s="215"/>
      <c r="DD117" s="215"/>
      <c r="DE117" s="215"/>
      <c r="DF117" s="215"/>
      <c r="DG117" s="215"/>
      <c r="DH117" s="215"/>
      <c r="DI117" s="215"/>
      <c r="DJ117" s="215"/>
      <c r="DK117" s="215"/>
      <c r="DL117" s="215"/>
      <c r="DM117" s="215"/>
      <c r="DN117" s="215"/>
      <c r="DO117" s="215"/>
      <c r="DP117" s="215"/>
      <c r="DQ117" s="215"/>
    </row>
    <row r="118" spans="2:121" s="216" customFormat="1" ht="145.5" customHeight="1">
      <c r="B118" s="161" t="s">
        <v>121</v>
      </c>
      <c r="C118" s="240" t="s">
        <v>317</v>
      </c>
      <c r="D118" s="309"/>
      <c r="E118" s="96" t="s">
        <v>78</v>
      </c>
      <c r="F118" s="75" t="s">
        <v>63</v>
      </c>
      <c r="G118" s="78">
        <v>500000</v>
      </c>
      <c r="H118" s="78">
        <v>252000</v>
      </c>
      <c r="I118" s="78">
        <f t="shared" si="11"/>
        <v>248000</v>
      </c>
      <c r="J118" s="78">
        <v>79950</v>
      </c>
      <c r="K118" s="105">
        <f t="shared" si="12"/>
        <v>172050</v>
      </c>
      <c r="L118" s="260" t="s">
        <v>377</v>
      </c>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c r="BP118" s="215"/>
      <c r="BQ118" s="215"/>
      <c r="BR118" s="215"/>
      <c r="BS118" s="215"/>
      <c r="BT118" s="215"/>
      <c r="BU118" s="215"/>
      <c r="BV118" s="215"/>
      <c r="BW118" s="215"/>
      <c r="BX118" s="215"/>
      <c r="BY118" s="215"/>
      <c r="BZ118" s="215"/>
      <c r="CA118" s="215"/>
      <c r="CB118" s="215"/>
      <c r="CC118" s="215"/>
      <c r="CD118" s="215"/>
      <c r="CE118" s="215"/>
      <c r="CF118" s="215"/>
      <c r="CG118" s="215"/>
      <c r="CH118" s="215"/>
      <c r="CI118" s="215"/>
      <c r="CJ118" s="215"/>
      <c r="CK118" s="215"/>
      <c r="CL118" s="215"/>
      <c r="CM118" s="215"/>
      <c r="CN118" s="215"/>
      <c r="CO118" s="215"/>
      <c r="CP118" s="215"/>
      <c r="CQ118" s="215"/>
      <c r="CR118" s="215"/>
      <c r="CS118" s="215"/>
      <c r="CT118" s="215"/>
      <c r="CU118" s="215"/>
      <c r="CV118" s="215"/>
      <c r="CW118" s="215"/>
      <c r="CX118" s="215"/>
      <c r="CY118" s="215"/>
      <c r="CZ118" s="215"/>
      <c r="DA118" s="215"/>
      <c r="DB118" s="215"/>
      <c r="DC118" s="215"/>
      <c r="DD118" s="215"/>
      <c r="DE118" s="215"/>
      <c r="DF118" s="215"/>
      <c r="DG118" s="215"/>
      <c r="DH118" s="215"/>
      <c r="DI118" s="215"/>
      <c r="DJ118" s="215"/>
      <c r="DK118" s="215"/>
      <c r="DL118" s="215"/>
      <c r="DM118" s="215"/>
      <c r="DN118" s="215"/>
      <c r="DO118" s="215"/>
      <c r="DP118" s="215"/>
      <c r="DQ118" s="215"/>
    </row>
    <row r="119" spans="2:121" s="216" customFormat="1" ht="182.25" customHeight="1">
      <c r="B119" s="161" t="s">
        <v>122</v>
      </c>
      <c r="C119" s="75" t="s">
        <v>106</v>
      </c>
      <c r="D119" s="309"/>
      <c r="E119" s="96" t="s">
        <v>75</v>
      </c>
      <c r="F119" s="75" t="s">
        <v>63</v>
      </c>
      <c r="G119" s="78">
        <v>170000</v>
      </c>
      <c r="H119" s="78">
        <v>97000</v>
      </c>
      <c r="I119" s="78">
        <f t="shared" si="11"/>
        <v>73000</v>
      </c>
      <c r="J119" s="78">
        <v>8063</v>
      </c>
      <c r="K119" s="105">
        <f t="shared" si="12"/>
        <v>88937</v>
      </c>
      <c r="L119" s="261" t="s">
        <v>354</v>
      </c>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5"/>
      <c r="BR119" s="215"/>
      <c r="BS119" s="215"/>
      <c r="BT119" s="215"/>
      <c r="BU119" s="215"/>
      <c r="BV119" s="215"/>
      <c r="BW119" s="215"/>
      <c r="BX119" s="215"/>
      <c r="BY119" s="215"/>
      <c r="BZ119" s="215"/>
      <c r="CA119" s="215"/>
      <c r="CB119" s="215"/>
      <c r="CC119" s="215"/>
      <c r="CD119" s="215"/>
      <c r="CE119" s="215"/>
      <c r="CF119" s="215"/>
      <c r="CG119" s="215"/>
      <c r="CH119" s="215"/>
      <c r="CI119" s="215"/>
      <c r="CJ119" s="215"/>
      <c r="CK119" s="215"/>
      <c r="CL119" s="215"/>
      <c r="CM119" s="215"/>
      <c r="CN119" s="215"/>
      <c r="CO119" s="215"/>
      <c r="CP119" s="215"/>
      <c r="CQ119" s="215"/>
      <c r="CR119" s="215"/>
      <c r="CS119" s="215"/>
      <c r="CT119" s="215"/>
      <c r="CU119" s="215"/>
      <c r="CV119" s="215"/>
      <c r="CW119" s="215"/>
      <c r="CX119" s="215"/>
      <c r="CY119" s="215"/>
      <c r="CZ119" s="215"/>
      <c r="DA119" s="215"/>
      <c r="DB119" s="215"/>
      <c r="DC119" s="215"/>
      <c r="DD119" s="215"/>
      <c r="DE119" s="215"/>
      <c r="DF119" s="215"/>
      <c r="DG119" s="215"/>
      <c r="DH119" s="215"/>
      <c r="DI119" s="215"/>
      <c r="DJ119" s="215"/>
      <c r="DK119" s="215"/>
      <c r="DL119" s="215"/>
      <c r="DM119" s="215"/>
      <c r="DN119" s="215"/>
      <c r="DO119" s="215"/>
      <c r="DP119" s="215"/>
      <c r="DQ119" s="215"/>
    </row>
    <row r="120" spans="2:121" s="216" customFormat="1" ht="129" customHeight="1">
      <c r="B120" s="161" t="s">
        <v>123</v>
      </c>
      <c r="C120" s="241" t="s">
        <v>110</v>
      </c>
      <c r="D120" s="309"/>
      <c r="E120" s="96" t="s">
        <v>72</v>
      </c>
      <c r="F120" s="75" t="s">
        <v>63</v>
      </c>
      <c r="G120" s="78">
        <v>20000</v>
      </c>
      <c r="H120" s="78">
        <v>12000</v>
      </c>
      <c r="I120" s="78">
        <f t="shared" si="11"/>
        <v>8000</v>
      </c>
      <c r="J120" s="78"/>
      <c r="K120" s="105">
        <f t="shared" si="12"/>
        <v>12000</v>
      </c>
      <c r="L120" s="148"/>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c r="BI120" s="215"/>
      <c r="BJ120" s="215"/>
      <c r="BK120" s="215"/>
      <c r="BL120" s="215"/>
      <c r="BM120" s="215"/>
      <c r="BN120" s="215"/>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c r="CI120" s="215"/>
      <c r="CJ120" s="215"/>
      <c r="CK120" s="215"/>
      <c r="CL120" s="215"/>
      <c r="CM120" s="215"/>
      <c r="CN120" s="215"/>
      <c r="CO120" s="215"/>
      <c r="CP120" s="215"/>
      <c r="CQ120" s="215"/>
      <c r="CR120" s="215"/>
      <c r="CS120" s="215"/>
      <c r="CT120" s="215"/>
      <c r="CU120" s="215"/>
      <c r="CV120" s="215"/>
      <c r="CW120" s="215"/>
      <c r="CX120" s="215"/>
      <c r="CY120" s="215"/>
      <c r="CZ120" s="215"/>
      <c r="DA120" s="215"/>
      <c r="DB120" s="215"/>
      <c r="DC120" s="215"/>
      <c r="DD120" s="215"/>
      <c r="DE120" s="215"/>
      <c r="DF120" s="215"/>
      <c r="DG120" s="215"/>
      <c r="DH120" s="215"/>
      <c r="DI120" s="215"/>
      <c r="DJ120" s="215"/>
      <c r="DK120" s="215"/>
      <c r="DL120" s="215"/>
      <c r="DM120" s="215"/>
      <c r="DN120" s="215"/>
      <c r="DO120" s="215"/>
      <c r="DP120" s="215"/>
      <c r="DQ120" s="215"/>
    </row>
    <row r="121" spans="2:121" s="216" customFormat="1" ht="154.5" customHeight="1">
      <c r="B121" s="161" t="s">
        <v>124</v>
      </c>
      <c r="C121" s="241" t="s">
        <v>183</v>
      </c>
      <c r="D121" s="309"/>
      <c r="E121" s="96" t="s">
        <v>74</v>
      </c>
      <c r="F121" s="75" t="s">
        <v>63</v>
      </c>
      <c r="G121" s="78">
        <v>50000</v>
      </c>
      <c r="H121" s="78">
        <v>14000</v>
      </c>
      <c r="I121" s="78">
        <f t="shared" si="11"/>
        <v>36000</v>
      </c>
      <c r="J121" s="78"/>
      <c r="K121" s="105">
        <f t="shared" si="12"/>
        <v>14000</v>
      </c>
      <c r="L121" s="274"/>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c r="CO121" s="162"/>
      <c r="CP121" s="162"/>
      <c r="CQ121" s="162"/>
      <c r="CR121" s="162"/>
      <c r="CS121" s="162"/>
      <c r="CT121" s="162"/>
      <c r="CU121" s="162"/>
      <c r="CV121" s="162"/>
      <c r="CW121" s="162"/>
      <c r="CX121" s="162"/>
      <c r="CY121" s="162"/>
      <c r="CZ121" s="162"/>
      <c r="DA121" s="162"/>
      <c r="DB121" s="162"/>
      <c r="DC121" s="162"/>
      <c r="DD121" s="162"/>
      <c r="DE121" s="162"/>
      <c r="DF121" s="162"/>
      <c r="DG121" s="162"/>
      <c r="DH121" s="162"/>
      <c r="DI121" s="162"/>
      <c r="DJ121" s="162"/>
      <c r="DK121" s="162"/>
      <c r="DL121" s="162"/>
      <c r="DM121" s="162"/>
      <c r="DN121" s="162"/>
      <c r="DO121" s="162"/>
      <c r="DP121" s="162"/>
      <c r="DQ121" s="162"/>
    </row>
    <row r="122" spans="1:121" s="146" customFormat="1" ht="119.25" customHeight="1">
      <c r="A122" s="144"/>
      <c r="B122" s="161" t="s">
        <v>125</v>
      </c>
      <c r="C122" s="75" t="s">
        <v>184</v>
      </c>
      <c r="D122" s="309"/>
      <c r="E122" s="96" t="s">
        <v>73</v>
      </c>
      <c r="F122" s="75" t="s">
        <v>63</v>
      </c>
      <c r="G122" s="78">
        <v>150000</v>
      </c>
      <c r="H122" s="78">
        <v>140000</v>
      </c>
      <c r="I122" s="78">
        <f t="shared" si="11"/>
        <v>10000</v>
      </c>
      <c r="J122" s="78">
        <v>10646</v>
      </c>
      <c r="K122" s="105">
        <f t="shared" si="12"/>
        <v>129354</v>
      </c>
      <c r="L122" s="261" t="s">
        <v>378</v>
      </c>
      <c r="M122" s="215"/>
      <c r="N122" s="215"/>
      <c r="O122" s="215"/>
      <c r="P122" s="14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row>
    <row r="123" spans="2:121" s="216" customFormat="1" ht="198" customHeight="1">
      <c r="B123" s="161" t="s">
        <v>126</v>
      </c>
      <c r="C123" s="75" t="s">
        <v>243</v>
      </c>
      <c r="D123" s="309"/>
      <c r="E123" s="96" t="s">
        <v>77</v>
      </c>
      <c r="F123" s="75" t="s">
        <v>63</v>
      </c>
      <c r="G123" s="78">
        <v>1600000</v>
      </c>
      <c r="H123" s="78">
        <v>900000</v>
      </c>
      <c r="I123" s="78">
        <f t="shared" si="11"/>
        <v>700000</v>
      </c>
      <c r="J123" s="78">
        <v>328905</v>
      </c>
      <c r="K123" s="105">
        <f t="shared" si="12"/>
        <v>571095</v>
      </c>
      <c r="L123" s="262" t="s">
        <v>379</v>
      </c>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215"/>
      <c r="CZ123" s="215"/>
      <c r="DA123" s="215"/>
      <c r="DB123" s="215"/>
      <c r="DC123" s="215"/>
      <c r="DD123" s="215"/>
      <c r="DE123" s="215"/>
      <c r="DF123" s="215"/>
      <c r="DG123" s="215"/>
      <c r="DH123" s="215"/>
      <c r="DI123" s="215"/>
      <c r="DJ123" s="215"/>
      <c r="DK123" s="215"/>
      <c r="DL123" s="215"/>
      <c r="DM123" s="215"/>
      <c r="DN123" s="215"/>
      <c r="DO123" s="215"/>
      <c r="DP123" s="215"/>
      <c r="DQ123" s="215"/>
    </row>
    <row r="124" spans="1:121" s="216" customFormat="1" ht="189.75" customHeight="1">
      <c r="A124" s="216" t="s">
        <v>92</v>
      </c>
      <c r="B124" s="161" t="s">
        <v>127</v>
      </c>
      <c r="C124" s="75" t="s">
        <v>244</v>
      </c>
      <c r="D124" s="309"/>
      <c r="E124" s="96" t="s">
        <v>78</v>
      </c>
      <c r="F124" s="75" t="s">
        <v>63</v>
      </c>
      <c r="G124" s="78">
        <v>680000</v>
      </c>
      <c r="H124" s="78">
        <v>300000</v>
      </c>
      <c r="I124" s="78">
        <f t="shared" si="11"/>
        <v>380000</v>
      </c>
      <c r="J124" s="78">
        <v>58000</v>
      </c>
      <c r="K124" s="105">
        <f t="shared" si="12"/>
        <v>242000</v>
      </c>
      <c r="L124" s="261" t="s">
        <v>380</v>
      </c>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row>
    <row r="125" spans="2:121" s="216" customFormat="1" ht="115.5" customHeight="1">
      <c r="B125" s="161" t="s">
        <v>128</v>
      </c>
      <c r="C125" s="75" t="s">
        <v>108</v>
      </c>
      <c r="D125" s="309"/>
      <c r="E125" s="96" t="s">
        <v>78</v>
      </c>
      <c r="F125" s="75" t="s">
        <v>63</v>
      </c>
      <c r="G125" s="78">
        <v>40500</v>
      </c>
      <c r="H125" s="78">
        <v>40000</v>
      </c>
      <c r="I125" s="78">
        <f t="shared" si="11"/>
        <v>500</v>
      </c>
      <c r="J125" s="78"/>
      <c r="K125" s="105">
        <f t="shared" si="12"/>
        <v>40000</v>
      </c>
      <c r="L125" s="270"/>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row>
    <row r="126" spans="2:121" s="216" customFormat="1" ht="159.75" customHeight="1">
      <c r="B126" s="161" t="s">
        <v>129</v>
      </c>
      <c r="C126" s="75" t="s">
        <v>134</v>
      </c>
      <c r="D126" s="309"/>
      <c r="E126" s="96" t="s">
        <v>78</v>
      </c>
      <c r="F126" s="75" t="s">
        <v>63</v>
      </c>
      <c r="G126" s="78">
        <v>850000</v>
      </c>
      <c r="H126" s="78">
        <v>50000</v>
      </c>
      <c r="I126" s="78">
        <f t="shared" si="11"/>
        <v>800000</v>
      </c>
      <c r="J126" s="78"/>
      <c r="K126" s="105">
        <f t="shared" si="12"/>
        <v>50000</v>
      </c>
      <c r="L126" s="261"/>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15"/>
      <c r="CE126" s="215"/>
      <c r="CF126" s="215"/>
      <c r="CG126" s="215"/>
      <c r="CH126" s="215"/>
      <c r="CI126" s="215"/>
      <c r="CJ126" s="215"/>
      <c r="CK126" s="215"/>
      <c r="CL126" s="215"/>
      <c r="CM126" s="215"/>
      <c r="CN126" s="215"/>
      <c r="CO126" s="215"/>
      <c r="CP126" s="215"/>
      <c r="CQ126" s="215"/>
      <c r="CR126" s="215"/>
      <c r="CS126" s="215"/>
      <c r="CT126" s="215"/>
      <c r="CU126" s="215"/>
      <c r="CV126" s="215"/>
      <c r="CW126" s="215"/>
      <c r="CX126" s="215"/>
      <c r="CY126" s="215"/>
      <c r="CZ126" s="215"/>
      <c r="DA126" s="215"/>
      <c r="DB126" s="215"/>
      <c r="DC126" s="215"/>
      <c r="DD126" s="215"/>
      <c r="DE126" s="215"/>
      <c r="DF126" s="215"/>
      <c r="DG126" s="215"/>
      <c r="DH126" s="215"/>
      <c r="DI126" s="215"/>
      <c r="DJ126" s="215"/>
      <c r="DK126" s="215"/>
      <c r="DL126" s="215"/>
      <c r="DM126" s="215"/>
      <c r="DN126" s="215"/>
      <c r="DO126" s="215"/>
      <c r="DP126" s="215"/>
      <c r="DQ126" s="215"/>
    </row>
    <row r="127" spans="2:121" s="216" customFormat="1" ht="130.5" customHeight="1">
      <c r="B127" s="161" t="s">
        <v>130</v>
      </c>
      <c r="C127" s="242" t="s">
        <v>105</v>
      </c>
      <c r="D127" s="309"/>
      <c r="E127" s="96" t="s">
        <v>78</v>
      </c>
      <c r="F127" s="75" t="s">
        <v>63</v>
      </c>
      <c r="G127" s="78">
        <v>233000</v>
      </c>
      <c r="H127" s="78"/>
      <c r="I127" s="78">
        <f t="shared" si="11"/>
        <v>233000</v>
      </c>
      <c r="J127" s="78"/>
      <c r="K127" s="105">
        <f t="shared" si="12"/>
        <v>0</v>
      </c>
      <c r="L127" s="275"/>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14"/>
      <c r="CA127" s="214"/>
      <c r="CB127" s="214"/>
      <c r="CC127" s="214"/>
      <c r="CD127" s="214"/>
      <c r="CE127" s="214"/>
      <c r="CF127" s="214"/>
      <c r="CG127" s="214"/>
      <c r="CH127" s="214"/>
      <c r="CI127" s="214"/>
      <c r="CJ127" s="214"/>
      <c r="CK127" s="214"/>
      <c r="CL127" s="214"/>
      <c r="CM127" s="214"/>
      <c r="CN127" s="214"/>
      <c r="CO127" s="214"/>
      <c r="CP127" s="214"/>
      <c r="CQ127" s="214"/>
      <c r="CR127" s="214"/>
      <c r="CS127" s="214"/>
      <c r="CT127" s="214"/>
      <c r="CU127" s="214"/>
      <c r="CV127" s="214"/>
      <c r="CW127" s="214"/>
      <c r="CX127" s="214"/>
      <c r="CY127" s="214"/>
      <c r="CZ127" s="214"/>
      <c r="DA127" s="214"/>
      <c r="DB127" s="214"/>
      <c r="DC127" s="214"/>
      <c r="DD127" s="214"/>
      <c r="DE127" s="214"/>
      <c r="DF127" s="214"/>
      <c r="DG127" s="214"/>
      <c r="DH127" s="214"/>
      <c r="DI127" s="214"/>
      <c r="DJ127" s="214"/>
      <c r="DK127" s="214"/>
      <c r="DL127" s="214"/>
      <c r="DM127" s="214"/>
      <c r="DN127" s="214"/>
      <c r="DO127" s="214"/>
      <c r="DP127" s="214"/>
      <c r="DQ127" s="214"/>
    </row>
    <row r="128" spans="2:121" s="216" customFormat="1" ht="94.5" customHeight="1">
      <c r="B128" s="161" t="s">
        <v>131</v>
      </c>
      <c r="C128" s="242" t="s">
        <v>109</v>
      </c>
      <c r="D128" s="309"/>
      <c r="E128" s="96" t="s">
        <v>76</v>
      </c>
      <c r="F128" s="75" t="s">
        <v>63</v>
      </c>
      <c r="G128" s="78">
        <v>8600</v>
      </c>
      <c r="H128" s="78">
        <v>3000</v>
      </c>
      <c r="I128" s="78">
        <f t="shared" si="11"/>
        <v>5600</v>
      </c>
      <c r="J128" s="78"/>
      <c r="K128" s="105">
        <f t="shared" si="12"/>
        <v>3000</v>
      </c>
      <c r="L128" s="275"/>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14"/>
      <c r="CA128" s="214"/>
      <c r="CB128" s="214"/>
      <c r="CC128" s="214"/>
      <c r="CD128" s="214"/>
      <c r="CE128" s="214"/>
      <c r="CF128" s="214"/>
      <c r="CG128" s="214"/>
      <c r="CH128" s="214"/>
      <c r="CI128" s="214"/>
      <c r="CJ128" s="214"/>
      <c r="CK128" s="214"/>
      <c r="CL128" s="214"/>
      <c r="CM128" s="214"/>
      <c r="CN128" s="214"/>
      <c r="CO128" s="214"/>
      <c r="CP128" s="214"/>
      <c r="CQ128" s="214"/>
      <c r="CR128" s="214"/>
      <c r="CS128" s="214"/>
      <c r="CT128" s="214"/>
      <c r="CU128" s="214"/>
      <c r="CV128" s="214"/>
      <c r="CW128" s="214"/>
      <c r="CX128" s="214"/>
      <c r="CY128" s="214"/>
      <c r="CZ128" s="214"/>
      <c r="DA128" s="214"/>
      <c r="DB128" s="214"/>
      <c r="DC128" s="214"/>
      <c r="DD128" s="214"/>
      <c r="DE128" s="214"/>
      <c r="DF128" s="214"/>
      <c r="DG128" s="214"/>
      <c r="DH128" s="214"/>
      <c r="DI128" s="214"/>
      <c r="DJ128" s="214"/>
      <c r="DK128" s="214"/>
      <c r="DL128" s="214"/>
      <c r="DM128" s="214"/>
      <c r="DN128" s="214"/>
      <c r="DO128" s="214"/>
      <c r="DP128" s="214"/>
      <c r="DQ128" s="214"/>
    </row>
    <row r="129" spans="2:121" s="216" customFormat="1" ht="110.25" customHeight="1">
      <c r="B129" s="161" t="s">
        <v>132</v>
      </c>
      <c r="C129" s="243" t="s">
        <v>107</v>
      </c>
      <c r="D129" s="309"/>
      <c r="E129" s="96" t="s">
        <v>78</v>
      </c>
      <c r="F129" s="75" t="s">
        <v>63</v>
      </c>
      <c r="G129" s="78">
        <v>70000</v>
      </c>
      <c r="H129" s="78">
        <v>10000</v>
      </c>
      <c r="I129" s="78">
        <f t="shared" si="11"/>
        <v>60000</v>
      </c>
      <c r="J129" s="78"/>
      <c r="K129" s="105">
        <f t="shared" si="12"/>
        <v>10000</v>
      </c>
      <c r="L129" s="148"/>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c r="CI129" s="215"/>
      <c r="CJ129" s="215"/>
      <c r="CK129" s="215"/>
      <c r="CL129" s="215"/>
      <c r="CM129" s="215"/>
      <c r="CN129" s="215"/>
      <c r="CO129" s="215"/>
      <c r="CP129" s="215"/>
      <c r="CQ129" s="215"/>
      <c r="CR129" s="215"/>
      <c r="CS129" s="215"/>
      <c r="CT129" s="215"/>
      <c r="CU129" s="215"/>
      <c r="CV129" s="215"/>
      <c r="CW129" s="215"/>
      <c r="CX129" s="215"/>
      <c r="CY129" s="215"/>
      <c r="CZ129" s="215"/>
      <c r="DA129" s="215"/>
      <c r="DB129" s="215"/>
      <c r="DC129" s="215"/>
      <c r="DD129" s="215"/>
      <c r="DE129" s="215"/>
      <c r="DF129" s="215"/>
      <c r="DG129" s="215"/>
      <c r="DH129" s="215"/>
      <c r="DI129" s="215"/>
      <c r="DJ129" s="215"/>
      <c r="DK129" s="215"/>
      <c r="DL129" s="215"/>
      <c r="DM129" s="215"/>
      <c r="DN129" s="215"/>
      <c r="DO129" s="215"/>
      <c r="DP129" s="215"/>
      <c r="DQ129" s="215"/>
    </row>
    <row r="130" spans="2:121" s="216" customFormat="1" ht="131.25" customHeight="1">
      <c r="B130" s="161" t="s">
        <v>213</v>
      </c>
      <c r="C130" s="243" t="s">
        <v>245</v>
      </c>
      <c r="D130" s="309"/>
      <c r="E130" s="96" t="s">
        <v>212</v>
      </c>
      <c r="F130" s="75" t="s">
        <v>63</v>
      </c>
      <c r="G130" s="78">
        <v>300000</v>
      </c>
      <c r="H130" s="78">
        <v>98000</v>
      </c>
      <c r="I130" s="78">
        <f t="shared" si="11"/>
        <v>202000</v>
      </c>
      <c r="J130" s="78">
        <v>30000</v>
      </c>
      <c r="K130" s="105">
        <f t="shared" si="12"/>
        <v>68000</v>
      </c>
      <c r="L130" s="261" t="s">
        <v>381</v>
      </c>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5"/>
      <c r="BU130" s="215"/>
      <c r="BV130" s="215"/>
      <c r="BW130" s="215"/>
      <c r="BX130" s="215"/>
      <c r="BY130" s="215"/>
      <c r="BZ130" s="215"/>
      <c r="CA130" s="215"/>
      <c r="CB130" s="215"/>
      <c r="CC130" s="215"/>
      <c r="CD130" s="215"/>
      <c r="CE130" s="215"/>
      <c r="CF130" s="215"/>
      <c r="CG130" s="215"/>
      <c r="CH130" s="215"/>
      <c r="CI130" s="215"/>
      <c r="CJ130" s="215"/>
      <c r="CK130" s="215"/>
      <c r="CL130" s="215"/>
      <c r="CM130" s="215"/>
      <c r="CN130" s="215"/>
      <c r="CO130" s="215"/>
      <c r="CP130" s="215"/>
      <c r="CQ130" s="215"/>
      <c r="CR130" s="215"/>
      <c r="CS130" s="215"/>
      <c r="CT130" s="215"/>
      <c r="CU130" s="215"/>
      <c r="CV130" s="215"/>
      <c r="CW130" s="215"/>
      <c r="CX130" s="215"/>
      <c r="CY130" s="215"/>
      <c r="CZ130" s="215"/>
      <c r="DA130" s="215"/>
      <c r="DB130" s="215"/>
      <c r="DC130" s="215"/>
      <c r="DD130" s="215"/>
      <c r="DE130" s="215"/>
      <c r="DF130" s="215"/>
      <c r="DG130" s="215"/>
      <c r="DH130" s="215"/>
      <c r="DI130" s="215"/>
      <c r="DJ130" s="215"/>
      <c r="DK130" s="215"/>
      <c r="DL130" s="215"/>
      <c r="DM130" s="215"/>
      <c r="DN130" s="215"/>
      <c r="DO130" s="215"/>
      <c r="DP130" s="215"/>
      <c r="DQ130" s="215"/>
    </row>
    <row r="131" spans="2:121" s="216" customFormat="1" ht="202.5" customHeight="1">
      <c r="B131" s="161" t="s">
        <v>214</v>
      </c>
      <c r="C131" s="243" t="s">
        <v>239</v>
      </c>
      <c r="D131" s="309"/>
      <c r="E131" s="96" t="s">
        <v>223</v>
      </c>
      <c r="F131" s="75" t="s">
        <v>63</v>
      </c>
      <c r="G131" s="78">
        <v>3150000</v>
      </c>
      <c r="H131" s="105">
        <v>500000</v>
      </c>
      <c r="I131" s="78">
        <f t="shared" si="11"/>
        <v>2650000</v>
      </c>
      <c r="J131" s="78">
        <v>60000</v>
      </c>
      <c r="K131" s="105">
        <f t="shared" si="12"/>
        <v>440000</v>
      </c>
      <c r="L131" s="262" t="s">
        <v>382</v>
      </c>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15"/>
      <c r="CR131" s="215"/>
      <c r="CS131" s="215"/>
      <c r="CT131" s="215"/>
      <c r="CU131" s="215"/>
      <c r="CV131" s="215"/>
      <c r="CW131" s="215"/>
      <c r="CX131" s="215"/>
      <c r="CY131" s="215"/>
      <c r="CZ131" s="215"/>
      <c r="DA131" s="215"/>
      <c r="DB131" s="215"/>
      <c r="DC131" s="215"/>
      <c r="DD131" s="215"/>
      <c r="DE131" s="215"/>
      <c r="DF131" s="215"/>
      <c r="DG131" s="215"/>
      <c r="DH131" s="215"/>
      <c r="DI131" s="215"/>
      <c r="DJ131" s="215"/>
      <c r="DK131" s="215"/>
      <c r="DL131" s="215"/>
      <c r="DM131" s="215"/>
      <c r="DN131" s="215"/>
      <c r="DO131" s="215"/>
      <c r="DP131" s="215"/>
      <c r="DQ131" s="215"/>
    </row>
    <row r="132" spans="1:121" s="164" customFormat="1" ht="96.75" customHeight="1">
      <c r="A132" s="57"/>
      <c r="B132" s="161" t="s">
        <v>241</v>
      </c>
      <c r="C132" s="244" t="s">
        <v>220</v>
      </c>
      <c r="D132" s="309"/>
      <c r="E132" s="103" t="s">
        <v>71</v>
      </c>
      <c r="F132" s="260" t="s">
        <v>63</v>
      </c>
      <c r="G132" s="105">
        <v>147000</v>
      </c>
      <c r="H132" s="105">
        <v>10000</v>
      </c>
      <c r="I132" s="105">
        <f t="shared" si="11"/>
        <v>137000</v>
      </c>
      <c r="J132" s="105"/>
      <c r="K132" s="105">
        <f t="shared" si="12"/>
        <v>10000</v>
      </c>
      <c r="L132" s="261"/>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row>
    <row r="133" spans="1:121" s="164" customFormat="1" ht="126.75" customHeight="1">
      <c r="A133" s="57"/>
      <c r="B133" s="161" t="s">
        <v>318</v>
      </c>
      <c r="C133" s="244" t="s">
        <v>319</v>
      </c>
      <c r="D133" s="284"/>
      <c r="E133" s="96" t="s">
        <v>78</v>
      </c>
      <c r="F133" s="260" t="s">
        <v>63</v>
      </c>
      <c r="G133" s="105">
        <v>1200000</v>
      </c>
      <c r="H133" s="105">
        <v>500000</v>
      </c>
      <c r="I133" s="105">
        <f t="shared" si="11"/>
        <v>700000</v>
      </c>
      <c r="J133" s="105">
        <v>53400</v>
      </c>
      <c r="K133" s="105">
        <f t="shared" si="12"/>
        <v>446600</v>
      </c>
      <c r="L133" s="104" t="s">
        <v>383</v>
      </c>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row>
    <row r="134" spans="1:121" s="164" customFormat="1" ht="50.25" customHeight="1">
      <c r="A134" s="57"/>
      <c r="B134" s="301">
        <v>2</v>
      </c>
      <c r="C134" s="324" t="s">
        <v>206</v>
      </c>
      <c r="D134" s="282" t="s">
        <v>272</v>
      </c>
      <c r="E134" s="319"/>
      <c r="F134" s="260" t="s">
        <v>63</v>
      </c>
      <c r="G134" s="105">
        <v>5856</v>
      </c>
      <c r="H134" s="105"/>
      <c r="I134" s="105">
        <f t="shared" si="11"/>
        <v>5856</v>
      </c>
      <c r="J134" s="105"/>
      <c r="K134" s="105">
        <f t="shared" si="12"/>
        <v>0</v>
      </c>
      <c r="L134" s="84"/>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row>
    <row r="135" spans="1:121" s="61" customFormat="1" ht="61.5" customHeight="1">
      <c r="A135" s="69"/>
      <c r="B135" s="302"/>
      <c r="C135" s="302"/>
      <c r="D135" s="281"/>
      <c r="E135" s="302"/>
      <c r="F135" s="232" t="s">
        <v>227</v>
      </c>
      <c r="G135" s="105">
        <v>3904</v>
      </c>
      <c r="H135" s="105"/>
      <c r="I135" s="105">
        <f t="shared" si="11"/>
        <v>3904</v>
      </c>
      <c r="J135" s="105"/>
      <c r="K135" s="105">
        <f t="shared" si="12"/>
        <v>0</v>
      </c>
      <c r="L135" s="84"/>
      <c r="M135" s="59"/>
      <c r="N135" s="59"/>
      <c r="O135" s="59"/>
      <c r="P135" s="165"/>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c r="BY135" s="220"/>
      <c r="BZ135" s="220"/>
      <c r="CA135" s="220"/>
      <c r="CB135" s="220"/>
      <c r="CC135" s="220"/>
      <c r="CD135" s="220"/>
      <c r="CE135" s="220"/>
      <c r="CF135" s="220"/>
      <c r="CG135" s="220"/>
      <c r="CH135" s="220"/>
      <c r="CI135" s="220"/>
      <c r="CJ135" s="220"/>
      <c r="CK135" s="220"/>
      <c r="CL135" s="220"/>
      <c r="CM135" s="220"/>
      <c r="CN135" s="220"/>
      <c r="CO135" s="220"/>
      <c r="CP135" s="220"/>
      <c r="CQ135" s="220"/>
      <c r="CR135" s="220"/>
      <c r="CS135" s="220"/>
      <c r="CT135" s="220"/>
      <c r="CU135" s="220"/>
      <c r="CV135" s="220"/>
      <c r="CW135" s="220"/>
      <c r="CX135" s="220"/>
      <c r="CY135" s="220"/>
      <c r="CZ135" s="220"/>
      <c r="DA135" s="220"/>
      <c r="DB135" s="220"/>
      <c r="DC135" s="220"/>
      <c r="DD135" s="220"/>
      <c r="DE135" s="220"/>
      <c r="DF135" s="220"/>
      <c r="DG135" s="220"/>
      <c r="DH135" s="220"/>
      <c r="DI135" s="220"/>
      <c r="DJ135" s="220"/>
      <c r="DK135" s="220"/>
      <c r="DL135" s="220"/>
      <c r="DM135" s="220"/>
      <c r="DN135" s="220"/>
      <c r="DO135" s="220"/>
      <c r="DP135" s="220"/>
      <c r="DQ135" s="220"/>
    </row>
    <row r="136" spans="2:121" ht="43.5" customHeight="1">
      <c r="B136" s="315" t="s">
        <v>84</v>
      </c>
      <c r="C136" s="316"/>
      <c r="D136" s="317"/>
      <c r="E136" s="193" t="s">
        <v>189</v>
      </c>
      <c r="F136" s="193" t="s">
        <v>189</v>
      </c>
      <c r="G136" s="191">
        <f>G135+G134+G116</f>
        <v>9548860</v>
      </c>
      <c r="H136" s="191">
        <f>H135+H134+H116</f>
        <v>3176000</v>
      </c>
      <c r="I136" s="191">
        <f>I135+I134+I116</f>
        <v>6372860</v>
      </c>
      <c r="J136" s="191">
        <f>J135+J134+J116</f>
        <v>687764</v>
      </c>
      <c r="K136" s="191">
        <f>K135+K134+K116</f>
        <v>2041636</v>
      </c>
      <c r="L136" s="194" t="s">
        <v>189</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row>
    <row r="137" spans="2:121" ht="49.5" customHeight="1">
      <c r="B137" s="320" t="s">
        <v>305</v>
      </c>
      <c r="C137" s="320"/>
      <c r="D137" s="320"/>
      <c r="E137" s="320"/>
      <c r="F137" s="320"/>
      <c r="G137" s="320"/>
      <c r="H137" s="321"/>
      <c r="I137" s="321"/>
      <c r="J137" s="321"/>
      <c r="K137" s="321"/>
      <c r="L137" s="321"/>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row>
    <row r="138" spans="2:121" ht="199.5" customHeight="1">
      <c r="B138" s="223">
        <v>1</v>
      </c>
      <c r="C138" s="221" t="s">
        <v>226</v>
      </c>
      <c r="D138" s="221" t="s">
        <v>266</v>
      </c>
      <c r="E138" s="103" t="s">
        <v>79</v>
      </c>
      <c r="F138" s="104" t="s">
        <v>185</v>
      </c>
      <c r="G138" s="105">
        <v>305000</v>
      </c>
      <c r="H138" s="105">
        <v>80000</v>
      </c>
      <c r="I138" s="105">
        <f aca="true" t="shared" si="13" ref="I138:I149">G138-H138</f>
        <v>225000</v>
      </c>
      <c r="J138" s="105">
        <v>11700</v>
      </c>
      <c r="K138" s="105">
        <f>H138-J138</f>
        <v>68300</v>
      </c>
      <c r="L138" s="260" t="s">
        <v>365</v>
      </c>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row>
    <row r="139" spans="2:121" s="133" customFormat="1" ht="100.5" customHeight="1">
      <c r="B139" s="134">
        <v>2</v>
      </c>
      <c r="C139" s="135" t="s">
        <v>221</v>
      </c>
      <c r="D139" s="323" t="s">
        <v>306</v>
      </c>
      <c r="E139" s="92" t="s">
        <v>191</v>
      </c>
      <c r="F139" s="136" t="s">
        <v>185</v>
      </c>
      <c r="G139" s="122">
        <f>G140+G141+G142</f>
        <v>420000</v>
      </c>
      <c r="H139" s="122">
        <f>H140+H141+H142</f>
        <v>133000</v>
      </c>
      <c r="I139" s="122">
        <f t="shared" si="13"/>
        <v>287000</v>
      </c>
      <c r="J139" s="122">
        <f>J140+J141+J142</f>
        <v>31657</v>
      </c>
      <c r="K139" s="122">
        <f>K140+K141+K142</f>
        <v>101343</v>
      </c>
      <c r="L139" s="138" t="s">
        <v>189</v>
      </c>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row>
    <row r="140" spans="2:121" s="79" customFormat="1" ht="93" customHeight="1">
      <c r="B140" s="219" t="s">
        <v>120</v>
      </c>
      <c r="C140" s="245" t="s">
        <v>250</v>
      </c>
      <c r="D140" s="302"/>
      <c r="E140" s="276" t="s">
        <v>82</v>
      </c>
      <c r="F140" s="277" t="s">
        <v>185</v>
      </c>
      <c r="G140" s="113">
        <v>30000</v>
      </c>
      <c r="H140" s="113">
        <v>10000</v>
      </c>
      <c r="I140" s="105">
        <f t="shared" si="13"/>
        <v>20000</v>
      </c>
      <c r="J140" s="105"/>
      <c r="K140" s="105">
        <f>H140-J140</f>
        <v>10000</v>
      </c>
      <c r="L140" s="261"/>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row>
    <row r="141" spans="2:121" s="79" customFormat="1" ht="123" customHeight="1">
      <c r="B141" s="219" t="s">
        <v>121</v>
      </c>
      <c r="C141" s="245" t="s">
        <v>250</v>
      </c>
      <c r="D141" s="302"/>
      <c r="E141" s="96" t="s">
        <v>187</v>
      </c>
      <c r="F141" s="229" t="s">
        <v>185</v>
      </c>
      <c r="G141" s="113">
        <v>152000</v>
      </c>
      <c r="H141" s="113">
        <v>25000</v>
      </c>
      <c r="I141" s="105">
        <f t="shared" si="13"/>
        <v>127000</v>
      </c>
      <c r="J141" s="105">
        <v>5107</v>
      </c>
      <c r="K141" s="105">
        <f>H141-J141</f>
        <v>19893</v>
      </c>
      <c r="L141" s="278" t="s">
        <v>345</v>
      </c>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row>
    <row r="142" spans="2:121" s="79" customFormat="1" ht="129.75" customHeight="1">
      <c r="B142" s="219" t="s">
        <v>122</v>
      </c>
      <c r="C142" s="245" t="s">
        <v>250</v>
      </c>
      <c r="D142" s="302"/>
      <c r="E142" s="96" t="s">
        <v>188</v>
      </c>
      <c r="F142" s="229" t="s">
        <v>185</v>
      </c>
      <c r="G142" s="113">
        <v>238000</v>
      </c>
      <c r="H142" s="113">
        <v>98000</v>
      </c>
      <c r="I142" s="105">
        <f t="shared" si="13"/>
        <v>140000</v>
      </c>
      <c r="J142" s="105">
        <v>26550</v>
      </c>
      <c r="K142" s="105">
        <f>H142-J142</f>
        <v>71450</v>
      </c>
      <c r="L142" s="278" t="s">
        <v>345</v>
      </c>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c r="DL142" s="160"/>
      <c r="DM142" s="160"/>
      <c r="DN142" s="160"/>
      <c r="DO142" s="160"/>
      <c r="DP142" s="160"/>
      <c r="DQ142" s="160"/>
    </row>
    <row r="143" spans="2:121" ht="96.75" customHeight="1">
      <c r="B143" s="223">
        <v>3</v>
      </c>
      <c r="C143" s="246" t="s">
        <v>118</v>
      </c>
      <c r="D143" s="221" t="s">
        <v>308</v>
      </c>
      <c r="E143" s="103" t="s">
        <v>79</v>
      </c>
      <c r="F143" s="104" t="s">
        <v>185</v>
      </c>
      <c r="G143" s="105">
        <v>60000</v>
      </c>
      <c r="H143" s="105">
        <v>20000</v>
      </c>
      <c r="I143" s="105">
        <f t="shared" si="13"/>
        <v>40000</v>
      </c>
      <c r="J143" s="105"/>
      <c r="K143" s="105">
        <f>H143-J143</f>
        <v>20000</v>
      </c>
      <c r="L143" s="260"/>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row>
    <row r="144" spans="2:121" s="68" customFormat="1" ht="103.5" customHeight="1">
      <c r="B144" s="91">
        <v>4</v>
      </c>
      <c r="C144" s="110" t="s">
        <v>186</v>
      </c>
      <c r="D144" s="301" t="s">
        <v>307</v>
      </c>
      <c r="E144" s="92" t="s">
        <v>191</v>
      </c>
      <c r="F144" s="100" t="s">
        <v>185</v>
      </c>
      <c r="G144" s="217">
        <f>G145+G146+G147+G148</f>
        <v>21393300</v>
      </c>
      <c r="H144" s="94">
        <f>H145+H146+H147+H148</f>
        <v>170000</v>
      </c>
      <c r="I144" s="94">
        <f t="shared" si="13"/>
        <v>21223300</v>
      </c>
      <c r="J144" s="94">
        <f>J145+J146+J147+J148</f>
        <v>21726</v>
      </c>
      <c r="K144" s="94">
        <f>K145+K146+K147+K148</f>
        <v>148274</v>
      </c>
      <c r="L144" s="106" t="s">
        <v>189</v>
      </c>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row>
    <row r="145" spans="2:121" s="216" customFormat="1" ht="94.5" customHeight="1">
      <c r="B145" s="161" t="s">
        <v>120</v>
      </c>
      <c r="C145" s="247" t="s">
        <v>141</v>
      </c>
      <c r="D145" s="304"/>
      <c r="E145" s="96" t="s">
        <v>187</v>
      </c>
      <c r="F145" s="229" t="s">
        <v>185</v>
      </c>
      <c r="G145" s="78">
        <v>5411700</v>
      </c>
      <c r="H145" s="78">
        <v>32000</v>
      </c>
      <c r="I145" s="78">
        <f t="shared" si="13"/>
        <v>5379700</v>
      </c>
      <c r="J145" s="78">
        <v>2311</v>
      </c>
      <c r="K145" s="105">
        <f>H145-J145</f>
        <v>29689</v>
      </c>
      <c r="L145" s="343" t="s">
        <v>366</v>
      </c>
      <c r="M145" s="157"/>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row>
    <row r="146" spans="2:121" s="216" customFormat="1" ht="132.75" customHeight="1">
      <c r="B146" s="161" t="s">
        <v>121</v>
      </c>
      <c r="C146" s="248" t="s">
        <v>142</v>
      </c>
      <c r="D146" s="304"/>
      <c r="E146" s="96" t="s">
        <v>188</v>
      </c>
      <c r="F146" s="229" t="s">
        <v>185</v>
      </c>
      <c r="G146" s="78">
        <v>10748000</v>
      </c>
      <c r="H146" s="78">
        <v>73000</v>
      </c>
      <c r="I146" s="78">
        <f t="shared" si="13"/>
        <v>10675000</v>
      </c>
      <c r="J146" s="78">
        <v>9598</v>
      </c>
      <c r="K146" s="105">
        <f>H146-J146</f>
        <v>63402</v>
      </c>
      <c r="L146" s="344"/>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15"/>
      <c r="CR146" s="215"/>
      <c r="CS146" s="215"/>
      <c r="CT146" s="215"/>
      <c r="CU146" s="215"/>
      <c r="CV146" s="215"/>
      <c r="CW146" s="215"/>
      <c r="CX146" s="215"/>
      <c r="CY146" s="215"/>
      <c r="CZ146" s="215"/>
      <c r="DA146" s="215"/>
      <c r="DB146" s="215"/>
      <c r="DC146" s="215"/>
      <c r="DD146" s="215"/>
      <c r="DE146" s="215"/>
      <c r="DF146" s="215"/>
      <c r="DG146" s="215"/>
      <c r="DH146" s="215"/>
      <c r="DI146" s="215"/>
      <c r="DJ146" s="215"/>
      <c r="DK146" s="215"/>
      <c r="DL146" s="215"/>
      <c r="DM146" s="215"/>
      <c r="DN146" s="215"/>
      <c r="DO146" s="215"/>
      <c r="DP146" s="215"/>
      <c r="DQ146" s="215"/>
    </row>
    <row r="147" spans="2:121" s="216" customFormat="1" ht="81.75" customHeight="1">
      <c r="B147" s="161" t="s">
        <v>122</v>
      </c>
      <c r="C147" s="247" t="s">
        <v>143</v>
      </c>
      <c r="D147" s="304"/>
      <c r="E147" s="96" t="s">
        <v>190</v>
      </c>
      <c r="F147" s="229" t="s">
        <v>185</v>
      </c>
      <c r="G147" s="78">
        <v>3463000</v>
      </c>
      <c r="H147" s="78">
        <v>43000</v>
      </c>
      <c r="I147" s="78">
        <f t="shared" si="13"/>
        <v>3420000</v>
      </c>
      <c r="J147" s="78">
        <v>9419</v>
      </c>
      <c r="K147" s="105">
        <f>H147-J147</f>
        <v>33581</v>
      </c>
      <c r="L147" s="344"/>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15"/>
      <c r="CQ147" s="215"/>
      <c r="CR147" s="215"/>
      <c r="CS147" s="215"/>
      <c r="CT147" s="215"/>
      <c r="CU147" s="215"/>
      <c r="CV147" s="215"/>
      <c r="CW147" s="215"/>
      <c r="CX147" s="215"/>
      <c r="CY147" s="215"/>
      <c r="CZ147" s="215"/>
      <c r="DA147" s="215"/>
      <c r="DB147" s="215"/>
      <c r="DC147" s="215"/>
      <c r="DD147" s="215"/>
      <c r="DE147" s="215"/>
      <c r="DF147" s="215"/>
      <c r="DG147" s="215"/>
      <c r="DH147" s="215"/>
      <c r="DI147" s="215"/>
      <c r="DJ147" s="215"/>
      <c r="DK147" s="215"/>
      <c r="DL147" s="215"/>
      <c r="DM147" s="215"/>
      <c r="DN147" s="215"/>
      <c r="DO147" s="215"/>
      <c r="DP147" s="215"/>
      <c r="DQ147" s="215"/>
    </row>
    <row r="148" spans="1:121" s="216" customFormat="1" ht="70.5" customHeight="1">
      <c r="A148" s="216" t="s">
        <v>144</v>
      </c>
      <c r="B148" s="161" t="s">
        <v>123</v>
      </c>
      <c r="C148" s="247" t="s">
        <v>144</v>
      </c>
      <c r="D148" s="304"/>
      <c r="E148" s="96" t="s">
        <v>82</v>
      </c>
      <c r="F148" s="229" t="s">
        <v>185</v>
      </c>
      <c r="G148" s="78">
        <v>1770600</v>
      </c>
      <c r="H148" s="78">
        <v>22000</v>
      </c>
      <c r="I148" s="78">
        <f t="shared" si="13"/>
        <v>1748600</v>
      </c>
      <c r="J148" s="78">
        <v>398</v>
      </c>
      <c r="K148" s="105">
        <f>H148-J148</f>
        <v>21602</v>
      </c>
      <c r="L148" s="34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5"/>
      <c r="BQ148" s="215"/>
      <c r="BR148" s="215"/>
      <c r="BS148" s="215"/>
      <c r="BT148" s="215"/>
      <c r="BU148" s="215"/>
      <c r="BV148" s="215"/>
      <c r="BW148" s="215"/>
      <c r="BX148" s="215"/>
      <c r="BY148" s="215"/>
      <c r="BZ148" s="215"/>
      <c r="CA148" s="215"/>
      <c r="CB148" s="215"/>
      <c r="CC148" s="215"/>
      <c r="CD148" s="215"/>
      <c r="CE148" s="215"/>
      <c r="CF148" s="215"/>
      <c r="CG148" s="215"/>
      <c r="CH148" s="215"/>
      <c r="CI148" s="215"/>
      <c r="CJ148" s="215"/>
      <c r="CK148" s="215"/>
      <c r="CL148" s="215"/>
      <c r="CM148" s="215"/>
      <c r="CN148" s="215"/>
      <c r="CO148" s="215"/>
      <c r="CP148" s="215"/>
      <c r="CQ148" s="215"/>
      <c r="CR148" s="215"/>
      <c r="CS148" s="215"/>
      <c r="CT148" s="215"/>
      <c r="CU148" s="215"/>
      <c r="CV148" s="215"/>
      <c r="CW148" s="215"/>
      <c r="CX148" s="215"/>
      <c r="CY148" s="215"/>
      <c r="CZ148" s="215"/>
      <c r="DA148" s="215"/>
      <c r="DB148" s="215"/>
      <c r="DC148" s="215"/>
      <c r="DD148" s="215"/>
      <c r="DE148" s="215"/>
      <c r="DF148" s="215"/>
      <c r="DG148" s="215"/>
      <c r="DH148" s="215"/>
      <c r="DI148" s="215"/>
      <c r="DJ148" s="215"/>
      <c r="DK148" s="215"/>
      <c r="DL148" s="215"/>
      <c r="DM148" s="215"/>
      <c r="DN148" s="215"/>
      <c r="DO148" s="215"/>
      <c r="DP148" s="215"/>
      <c r="DQ148" s="215"/>
    </row>
    <row r="149" spans="1:121" s="61" customFormat="1" ht="96.75" customHeight="1" hidden="1" thickBot="1">
      <c r="A149" s="69"/>
      <c r="B149" s="175">
        <v>5</v>
      </c>
      <c r="C149" s="173" t="s">
        <v>119</v>
      </c>
      <c r="D149" s="173" t="s">
        <v>91</v>
      </c>
      <c r="E149" s="107" t="s">
        <v>100</v>
      </c>
      <c r="F149" s="82" t="s">
        <v>64</v>
      </c>
      <c r="G149" s="97"/>
      <c r="H149" s="97"/>
      <c r="I149" s="97">
        <f t="shared" si="13"/>
        <v>0</v>
      </c>
      <c r="J149" s="97"/>
      <c r="K149" s="97"/>
      <c r="L149" s="173"/>
      <c r="M149" s="59"/>
      <c r="N149" s="59"/>
      <c r="O149" s="59"/>
      <c r="P149" s="70"/>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125"/>
      <c r="CO149" s="125"/>
      <c r="CP149" s="125"/>
      <c r="CQ149" s="125"/>
      <c r="CR149" s="125"/>
      <c r="CS149" s="125"/>
      <c r="CT149" s="125"/>
      <c r="CU149" s="125"/>
      <c r="CV149" s="125"/>
      <c r="CW149" s="125"/>
      <c r="CX149" s="125"/>
      <c r="CY149" s="125"/>
      <c r="CZ149" s="125"/>
      <c r="DA149" s="125"/>
      <c r="DB149" s="125"/>
      <c r="DC149" s="125"/>
      <c r="DD149" s="125"/>
      <c r="DE149" s="125"/>
      <c r="DF149" s="125"/>
      <c r="DG149" s="125"/>
      <c r="DH149" s="125"/>
      <c r="DI149" s="125"/>
      <c r="DJ149" s="125"/>
      <c r="DK149" s="125"/>
      <c r="DL149" s="125"/>
      <c r="DM149" s="125"/>
      <c r="DN149" s="125"/>
      <c r="DO149" s="125"/>
      <c r="DP149" s="125"/>
      <c r="DQ149" s="125"/>
    </row>
    <row r="150" spans="2:121" s="71" customFormat="1" ht="41.25" customHeight="1">
      <c r="B150" s="287" t="s">
        <v>84</v>
      </c>
      <c r="C150" s="288"/>
      <c r="D150" s="288"/>
      <c r="E150" s="289"/>
      <c r="F150" s="290"/>
      <c r="G150" s="197">
        <f>G138+G139+G143+G144</f>
        <v>22178300</v>
      </c>
      <c r="H150" s="197">
        <f>H138+H139+H143+H144</f>
        <v>403000</v>
      </c>
      <c r="I150" s="197">
        <f>I138+I139+I143+I144</f>
        <v>21775300</v>
      </c>
      <c r="J150" s="197">
        <f>J138+J139+J143+J144</f>
        <v>65083</v>
      </c>
      <c r="K150" s="197">
        <f>K138+K139+K143+K144</f>
        <v>337917</v>
      </c>
      <c r="L150" s="198" t="s">
        <v>189</v>
      </c>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row>
    <row r="151" spans="2:121" ht="44.25" customHeight="1">
      <c r="B151" s="310" t="s">
        <v>309</v>
      </c>
      <c r="C151" s="331"/>
      <c r="D151" s="331"/>
      <c r="E151" s="331"/>
      <c r="F151" s="331"/>
      <c r="G151" s="331"/>
      <c r="H151" s="332"/>
      <c r="I151" s="332"/>
      <c r="J151" s="333"/>
      <c r="K151" s="333"/>
      <c r="L151" s="334"/>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row>
    <row r="152" spans="2:121" s="79" customFormat="1" ht="120.75" customHeight="1">
      <c r="B152" s="219">
        <v>1</v>
      </c>
      <c r="C152" s="249" t="s">
        <v>211</v>
      </c>
      <c r="D152" s="140" t="s">
        <v>310</v>
      </c>
      <c r="E152" s="141" t="s">
        <v>80</v>
      </c>
      <c r="F152" s="219" t="s">
        <v>65</v>
      </c>
      <c r="G152" s="113">
        <v>163500</v>
      </c>
      <c r="H152" s="113">
        <v>50000</v>
      </c>
      <c r="I152" s="113">
        <f>G152-H152</f>
        <v>113500</v>
      </c>
      <c r="J152" s="113"/>
      <c r="K152" s="105">
        <f aca="true" t="shared" si="14" ref="K152:K167">H152-J152</f>
        <v>50000</v>
      </c>
      <c r="L152" s="261"/>
      <c r="M152" s="13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c r="DL152" s="160"/>
      <c r="DM152" s="160"/>
      <c r="DN152" s="160"/>
      <c r="DO152" s="160"/>
      <c r="DP152" s="160"/>
      <c r="DQ152" s="160"/>
    </row>
    <row r="153" spans="2:121" s="79" customFormat="1" ht="129.75" customHeight="1">
      <c r="B153" s="219">
        <v>2</v>
      </c>
      <c r="C153" s="140" t="s">
        <v>311</v>
      </c>
      <c r="D153" s="140" t="s">
        <v>320</v>
      </c>
      <c r="E153" s="141" t="s">
        <v>312</v>
      </c>
      <c r="F153" s="219" t="s">
        <v>65</v>
      </c>
      <c r="G153" s="113">
        <v>100000</v>
      </c>
      <c r="H153" s="113">
        <v>100000</v>
      </c>
      <c r="I153" s="113"/>
      <c r="J153" s="113"/>
      <c r="K153" s="105">
        <f t="shared" si="14"/>
        <v>100000</v>
      </c>
      <c r="L153" s="261"/>
      <c r="M153" s="13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c r="CJ153" s="160"/>
      <c r="CK153" s="160"/>
      <c r="CL153" s="160"/>
      <c r="CM153" s="160"/>
      <c r="CN153" s="160"/>
      <c r="CO153" s="160"/>
      <c r="CP153" s="160"/>
      <c r="CQ153" s="160"/>
      <c r="CR153" s="160"/>
      <c r="CS153" s="160"/>
      <c r="CT153" s="160"/>
      <c r="CU153" s="160"/>
      <c r="CV153" s="160"/>
      <c r="CW153" s="160"/>
      <c r="CX153" s="160"/>
      <c r="CY153" s="160"/>
      <c r="CZ153" s="160"/>
      <c r="DA153" s="160"/>
      <c r="DB153" s="160"/>
      <c r="DC153" s="160"/>
      <c r="DD153" s="160"/>
      <c r="DE153" s="160"/>
      <c r="DF153" s="160"/>
      <c r="DG153" s="160"/>
      <c r="DH153" s="160"/>
      <c r="DI153" s="160"/>
      <c r="DJ153" s="160"/>
      <c r="DK153" s="160"/>
      <c r="DL153" s="160"/>
      <c r="DM153" s="160"/>
      <c r="DN153" s="160"/>
      <c r="DO153" s="160"/>
      <c r="DP153" s="160"/>
      <c r="DQ153" s="160"/>
    </row>
    <row r="154" spans="2:121" s="79" customFormat="1" ht="157.5" customHeight="1">
      <c r="B154" s="219">
        <v>3</v>
      </c>
      <c r="C154" s="140" t="s">
        <v>326</v>
      </c>
      <c r="D154" s="221" t="s">
        <v>285</v>
      </c>
      <c r="E154" s="141" t="s">
        <v>312</v>
      </c>
      <c r="F154" s="219" t="s">
        <v>65</v>
      </c>
      <c r="G154" s="113">
        <v>100000</v>
      </c>
      <c r="H154" s="113"/>
      <c r="I154" s="113"/>
      <c r="J154" s="113"/>
      <c r="K154" s="105"/>
      <c r="L154" s="261"/>
      <c r="M154" s="13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c r="DK154" s="160"/>
      <c r="DL154" s="160"/>
      <c r="DM154" s="160"/>
      <c r="DN154" s="160"/>
      <c r="DO154" s="160"/>
      <c r="DP154" s="160"/>
      <c r="DQ154" s="160"/>
    </row>
    <row r="155" spans="2:121" s="79" customFormat="1" ht="114.75" customHeight="1">
      <c r="B155" s="219">
        <v>4</v>
      </c>
      <c r="C155" s="140" t="s">
        <v>341</v>
      </c>
      <c r="D155" s="140" t="s">
        <v>328</v>
      </c>
      <c r="E155" s="141" t="s">
        <v>81</v>
      </c>
      <c r="F155" s="219" t="s">
        <v>65</v>
      </c>
      <c r="G155" s="113">
        <v>15000</v>
      </c>
      <c r="H155" s="113"/>
      <c r="I155" s="113"/>
      <c r="J155" s="113"/>
      <c r="K155" s="105">
        <f t="shared" si="14"/>
        <v>0</v>
      </c>
      <c r="L155" s="12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c r="DK155" s="160"/>
      <c r="DL155" s="160"/>
      <c r="DM155" s="160"/>
      <c r="DN155" s="160"/>
      <c r="DO155" s="160"/>
      <c r="DP155" s="160"/>
      <c r="DQ155" s="160"/>
    </row>
    <row r="156" spans="2:121" s="79" customFormat="1" ht="153.75" customHeight="1">
      <c r="B156" s="219">
        <v>5</v>
      </c>
      <c r="C156" s="140" t="s">
        <v>253</v>
      </c>
      <c r="D156" s="140" t="s">
        <v>342</v>
      </c>
      <c r="E156" s="141" t="s">
        <v>81</v>
      </c>
      <c r="F156" s="219" t="s">
        <v>65</v>
      </c>
      <c r="G156" s="113">
        <v>300000</v>
      </c>
      <c r="H156" s="113">
        <v>300000</v>
      </c>
      <c r="I156" s="113">
        <f aca="true" t="shared" si="15" ref="I156:I167">G156-H156</f>
        <v>0</v>
      </c>
      <c r="J156" s="113"/>
      <c r="K156" s="105">
        <f t="shared" si="14"/>
        <v>300000</v>
      </c>
      <c r="L156" s="258"/>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0"/>
      <c r="CJ156" s="160"/>
      <c r="CK156" s="160"/>
      <c r="CL156" s="160"/>
      <c r="CM156" s="160"/>
      <c r="CN156" s="160"/>
      <c r="CO156" s="160"/>
      <c r="CP156" s="160"/>
      <c r="CQ156" s="160"/>
      <c r="CR156" s="160"/>
      <c r="CS156" s="160"/>
      <c r="CT156" s="160"/>
      <c r="CU156" s="160"/>
      <c r="CV156" s="160"/>
      <c r="CW156" s="160"/>
      <c r="CX156" s="160"/>
      <c r="CY156" s="160"/>
      <c r="CZ156" s="160"/>
      <c r="DA156" s="160"/>
      <c r="DB156" s="160"/>
      <c r="DC156" s="160"/>
      <c r="DD156" s="160"/>
      <c r="DE156" s="160"/>
      <c r="DF156" s="160"/>
      <c r="DG156" s="160"/>
      <c r="DH156" s="160"/>
      <c r="DI156" s="160"/>
      <c r="DJ156" s="160"/>
      <c r="DK156" s="160"/>
      <c r="DL156" s="160"/>
      <c r="DM156" s="160"/>
      <c r="DN156" s="160"/>
      <c r="DO156" s="160"/>
      <c r="DP156" s="160"/>
      <c r="DQ156" s="160"/>
    </row>
    <row r="157" spans="2:121" s="79" customFormat="1" ht="101.25" customHeight="1" hidden="1">
      <c r="B157" s="219"/>
      <c r="C157" s="142" t="s">
        <v>246</v>
      </c>
      <c r="D157" s="140" t="s">
        <v>237</v>
      </c>
      <c r="E157" s="141" t="s">
        <v>81</v>
      </c>
      <c r="F157" s="219" t="s">
        <v>65</v>
      </c>
      <c r="G157" s="113"/>
      <c r="H157" s="253"/>
      <c r="I157" s="113">
        <f t="shared" si="15"/>
        <v>0</v>
      </c>
      <c r="J157" s="113"/>
      <c r="K157" s="105">
        <f t="shared" si="14"/>
        <v>0</v>
      </c>
      <c r="L157" s="258"/>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0"/>
      <c r="CJ157" s="160"/>
      <c r="CK157" s="160"/>
      <c r="CL157" s="160"/>
      <c r="CM157" s="160"/>
      <c r="CN157" s="160"/>
      <c r="CO157" s="160"/>
      <c r="CP157" s="160"/>
      <c r="CQ157" s="160"/>
      <c r="CR157" s="160"/>
      <c r="CS157" s="160"/>
      <c r="CT157" s="160"/>
      <c r="CU157" s="160"/>
      <c r="CV157" s="160"/>
      <c r="CW157" s="160"/>
      <c r="CX157" s="160"/>
      <c r="CY157" s="160"/>
      <c r="CZ157" s="160"/>
      <c r="DA157" s="160"/>
      <c r="DB157" s="160"/>
      <c r="DC157" s="160"/>
      <c r="DD157" s="160"/>
      <c r="DE157" s="160"/>
      <c r="DF157" s="160"/>
      <c r="DG157" s="160"/>
      <c r="DH157" s="160"/>
      <c r="DI157" s="160"/>
      <c r="DJ157" s="160"/>
      <c r="DK157" s="160"/>
      <c r="DL157" s="160"/>
      <c r="DM157" s="160"/>
      <c r="DN157" s="160"/>
      <c r="DO157" s="160"/>
      <c r="DP157" s="160"/>
      <c r="DQ157" s="160"/>
    </row>
    <row r="158" spans="2:121" s="79" customFormat="1" ht="92.25" customHeight="1" hidden="1">
      <c r="B158" s="219"/>
      <c r="C158" s="142" t="s">
        <v>247</v>
      </c>
      <c r="D158" s="140" t="s">
        <v>237</v>
      </c>
      <c r="E158" s="141" t="s">
        <v>81</v>
      </c>
      <c r="F158" s="219" t="s">
        <v>65</v>
      </c>
      <c r="G158" s="113"/>
      <c r="H158" s="253"/>
      <c r="I158" s="113">
        <f t="shared" si="15"/>
        <v>0</v>
      </c>
      <c r="J158" s="113"/>
      <c r="K158" s="105">
        <f t="shared" si="14"/>
        <v>0</v>
      </c>
      <c r="L158" s="258"/>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0"/>
      <c r="BN158" s="160"/>
      <c r="BO158" s="16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c r="DL158" s="160"/>
      <c r="DM158" s="160"/>
      <c r="DN158" s="160"/>
      <c r="DO158" s="160"/>
      <c r="DP158" s="160"/>
      <c r="DQ158" s="160"/>
    </row>
    <row r="159" spans="2:121" s="79" customFormat="1" ht="182.25" customHeight="1">
      <c r="B159" s="219">
        <v>6</v>
      </c>
      <c r="C159" s="249" t="s">
        <v>374</v>
      </c>
      <c r="D159" s="261" t="s">
        <v>238</v>
      </c>
      <c r="E159" s="264" t="s">
        <v>81</v>
      </c>
      <c r="F159" s="263" t="s">
        <v>65</v>
      </c>
      <c r="G159" s="113">
        <v>329000</v>
      </c>
      <c r="H159" s="113"/>
      <c r="I159" s="113">
        <f t="shared" si="15"/>
        <v>329000</v>
      </c>
      <c r="J159" s="113"/>
      <c r="K159" s="105">
        <f t="shared" si="14"/>
        <v>0</v>
      </c>
      <c r="L159" s="61"/>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0"/>
      <c r="CJ159" s="160"/>
      <c r="CK159" s="160"/>
      <c r="CL159" s="160"/>
      <c r="CM159" s="160"/>
      <c r="CN159" s="160"/>
      <c r="CO159" s="160"/>
      <c r="CP159" s="160"/>
      <c r="CQ159" s="160"/>
      <c r="CR159" s="160"/>
      <c r="CS159" s="160"/>
      <c r="CT159" s="160"/>
      <c r="CU159" s="160"/>
      <c r="CV159" s="160"/>
      <c r="CW159" s="160"/>
      <c r="CX159" s="160"/>
      <c r="CY159" s="160"/>
      <c r="CZ159" s="160"/>
      <c r="DA159" s="160"/>
      <c r="DB159" s="160"/>
      <c r="DC159" s="160"/>
      <c r="DD159" s="160"/>
      <c r="DE159" s="160"/>
      <c r="DF159" s="160"/>
      <c r="DG159" s="160"/>
      <c r="DH159" s="160"/>
      <c r="DI159" s="160"/>
      <c r="DJ159" s="160"/>
      <c r="DK159" s="160"/>
      <c r="DL159" s="160"/>
      <c r="DM159" s="160"/>
      <c r="DN159" s="160"/>
      <c r="DO159" s="160"/>
      <c r="DP159" s="160"/>
      <c r="DQ159" s="160"/>
    </row>
    <row r="160" spans="2:121" s="79" customFormat="1" ht="100.5" customHeight="1" hidden="1">
      <c r="B160" s="166"/>
      <c r="C160" s="141" t="s">
        <v>236</v>
      </c>
      <c r="D160" s="261" t="s">
        <v>240</v>
      </c>
      <c r="E160" s="264" t="s">
        <v>81</v>
      </c>
      <c r="F160" s="263" t="s">
        <v>65</v>
      </c>
      <c r="G160" s="113"/>
      <c r="H160" s="113"/>
      <c r="I160" s="113">
        <f t="shared" si="15"/>
        <v>0</v>
      </c>
      <c r="J160" s="113"/>
      <c r="K160" s="105">
        <f t="shared" si="14"/>
        <v>0</v>
      </c>
      <c r="L160" s="268"/>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1"/>
      <c r="DL160" s="131"/>
      <c r="DM160" s="131"/>
      <c r="DN160" s="131"/>
      <c r="DO160" s="131"/>
      <c r="DP160" s="131"/>
      <c r="DQ160" s="131"/>
    </row>
    <row r="161" spans="2:121" s="79" customFormat="1" ht="121.5" customHeight="1" hidden="1">
      <c r="B161" s="166"/>
      <c r="C161" s="141" t="s">
        <v>232</v>
      </c>
      <c r="D161" s="261" t="s">
        <v>233</v>
      </c>
      <c r="E161" s="264" t="s">
        <v>81</v>
      </c>
      <c r="F161" s="263" t="s">
        <v>65</v>
      </c>
      <c r="G161" s="113"/>
      <c r="H161" s="113"/>
      <c r="I161" s="113">
        <f t="shared" si="15"/>
        <v>0</v>
      </c>
      <c r="J161" s="113"/>
      <c r="K161" s="105">
        <f t="shared" si="14"/>
        <v>0</v>
      </c>
      <c r="L161" s="268"/>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c r="CR161" s="131"/>
      <c r="CS161" s="131"/>
      <c r="CT161" s="131"/>
      <c r="CU161" s="131"/>
      <c r="CV161" s="131"/>
      <c r="CW161" s="131"/>
      <c r="CX161" s="131"/>
      <c r="CY161" s="131"/>
      <c r="CZ161" s="131"/>
      <c r="DA161" s="131"/>
      <c r="DB161" s="131"/>
      <c r="DC161" s="131"/>
      <c r="DD161" s="131"/>
      <c r="DE161" s="131"/>
      <c r="DF161" s="131"/>
      <c r="DG161" s="131"/>
      <c r="DH161" s="131"/>
      <c r="DI161" s="131"/>
      <c r="DJ161" s="131"/>
      <c r="DK161" s="131"/>
      <c r="DL161" s="131"/>
      <c r="DM161" s="131"/>
      <c r="DN161" s="131"/>
      <c r="DO161" s="131"/>
      <c r="DP161" s="131"/>
      <c r="DQ161" s="131"/>
    </row>
    <row r="162" spans="2:121" s="79" customFormat="1" ht="85.5" customHeight="1" hidden="1">
      <c r="B162" s="166"/>
      <c r="C162" s="141" t="s">
        <v>235</v>
      </c>
      <c r="D162" s="261" t="s">
        <v>234</v>
      </c>
      <c r="E162" s="264" t="s">
        <v>81</v>
      </c>
      <c r="F162" s="263" t="s">
        <v>65</v>
      </c>
      <c r="G162" s="113"/>
      <c r="H162" s="113"/>
      <c r="I162" s="113">
        <f t="shared" si="15"/>
        <v>0</v>
      </c>
      <c r="J162" s="113"/>
      <c r="K162" s="105">
        <f t="shared" si="14"/>
        <v>0</v>
      </c>
      <c r="L162" s="268"/>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row>
    <row r="163" spans="2:121" s="79" customFormat="1" ht="135.75" customHeight="1">
      <c r="B163" s="166">
        <v>7</v>
      </c>
      <c r="C163" s="261" t="s">
        <v>351</v>
      </c>
      <c r="D163" s="261" t="s">
        <v>352</v>
      </c>
      <c r="E163" s="264" t="s">
        <v>81</v>
      </c>
      <c r="F163" s="263" t="s">
        <v>65</v>
      </c>
      <c r="G163" s="113">
        <v>250000</v>
      </c>
      <c r="H163" s="113"/>
      <c r="I163" s="113">
        <f t="shared" si="15"/>
        <v>250000</v>
      </c>
      <c r="J163" s="113"/>
      <c r="K163" s="105">
        <f t="shared" si="14"/>
        <v>0</v>
      </c>
      <c r="L163" s="278"/>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c r="CR163" s="131"/>
      <c r="CS163" s="131"/>
      <c r="CT163" s="131"/>
      <c r="CU163" s="131"/>
      <c r="CV163" s="131"/>
      <c r="CW163" s="131"/>
      <c r="CX163" s="131"/>
      <c r="CY163" s="131"/>
      <c r="CZ163" s="131"/>
      <c r="DA163" s="131"/>
      <c r="DB163" s="131"/>
      <c r="DC163" s="131"/>
      <c r="DD163" s="131"/>
      <c r="DE163" s="131"/>
      <c r="DF163" s="131"/>
      <c r="DG163" s="131"/>
      <c r="DH163" s="131"/>
      <c r="DI163" s="131"/>
      <c r="DJ163" s="131"/>
      <c r="DK163" s="131"/>
      <c r="DL163" s="131"/>
      <c r="DM163" s="131"/>
      <c r="DN163" s="131"/>
      <c r="DO163" s="131"/>
      <c r="DP163" s="131"/>
      <c r="DQ163" s="131"/>
    </row>
    <row r="164" spans="2:121" ht="77.25" customHeight="1" hidden="1">
      <c r="B164" s="88">
        <v>5</v>
      </c>
      <c r="C164" s="76" t="s">
        <v>98</v>
      </c>
      <c r="D164" s="84" t="s">
        <v>99</v>
      </c>
      <c r="E164" s="89">
        <v>3719800</v>
      </c>
      <c r="F164" s="88" t="s">
        <v>65</v>
      </c>
      <c r="G164" s="90"/>
      <c r="H164" s="90"/>
      <c r="I164" s="90">
        <f t="shared" si="15"/>
        <v>0</v>
      </c>
      <c r="J164" s="90"/>
      <c r="K164" s="105">
        <f t="shared" si="14"/>
        <v>0</v>
      </c>
      <c r="L164" s="76"/>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row>
    <row r="165" spans="2:121" s="66" customFormat="1" ht="69.75" customHeight="1" hidden="1">
      <c r="B165" s="83">
        <v>4</v>
      </c>
      <c r="C165" s="117" t="s">
        <v>139</v>
      </c>
      <c r="D165" s="84" t="s">
        <v>192</v>
      </c>
      <c r="E165" s="85" t="s">
        <v>81</v>
      </c>
      <c r="F165" s="83" t="s">
        <v>65</v>
      </c>
      <c r="G165" s="86"/>
      <c r="H165" s="86"/>
      <c r="I165" s="86">
        <f t="shared" si="15"/>
        <v>0</v>
      </c>
      <c r="J165" s="86"/>
      <c r="K165" s="105">
        <f t="shared" si="14"/>
        <v>0</v>
      </c>
      <c r="L165" s="118"/>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row>
    <row r="166" spans="2:121" s="66" customFormat="1" ht="73.5" customHeight="1" hidden="1">
      <c r="B166" s="83">
        <v>5</v>
      </c>
      <c r="C166" s="119" t="s">
        <v>138</v>
      </c>
      <c r="D166" s="84" t="s">
        <v>193</v>
      </c>
      <c r="E166" s="85" t="s">
        <v>81</v>
      </c>
      <c r="F166" s="83" t="s">
        <v>65</v>
      </c>
      <c r="G166" s="86"/>
      <c r="H166" s="86"/>
      <c r="I166" s="86">
        <f t="shared" si="15"/>
        <v>0</v>
      </c>
      <c r="J166" s="86"/>
      <c r="K166" s="105">
        <f t="shared" si="14"/>
        <v>0</v>
      </c>
      <c r="L166" s="118"/>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14"/>
      <c r="CX166" s="114"/>
      <c r="CY166" s="114"/>
      <c r="CZ166" s="114"/>
      <c r="DA166" s="114"/>
      <c r="DB166" s="114"/>
      <c r="DC166" s="114"/>
      <c r="DD166" s="114"/>
      <c r="DE166" s="114"/>
      <c r="DF166" s="114"/>
      <c r="DG166" s="114"/>
      <c r="DH166" s="114"/>
      <c r="DI166" s="114"/>
      <c r="DJ166" s="114"/>
      <c r="DK166" s="114"/>
      <c r="DL166" s="114"/>
      <c r="DM166" s="114"/>
      <c r="DN166" s="114"/>
      <c r="DO166" s="114"/>
      <c r="DP166" s="114"/>
      <c r="DQ166" s="114"/>
    </row>
    <row r="167" spans="2:121" s="79" customFormat="1" ht="69.75" customHeight="1" hidden="1">
      <c r="B167" s="166"/>
      <c r="C167" s="167" t="s">
        <v>222</v>
      </c>
      <c r="D167" s="140" t="s">
        <v>231</v>
      </c>
      <c r="E167" s="141" t="s">
        <v>81</v>
      </c>
      <c r="F167" s="166" t="s">
        <v>65</v>
      </c>
      <c r="G167" s="113"/>
      <c r="H167" s="113"/>
      <c r="I167" s="113">
        <f t="shared" si="15"/>
        <v>0</v>
      </c>
      <c r="J167" s="113"/>
      <c r="K167" s="105">
        <f t="shared" si="14"/>
        <v>0</v>
      </c>
      <c r="L167" s="168"/>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row>
    <row r="168" spans="2:121" s="79" customFormat="1" ht="43.5" customHeight="1">
      <c r="B168" s="348" t="s">
        <v>84</v>
      </c>
      <c r="C168" s="297"/>
      <c r="D168" s="297"/>
      <c r="E168" s="297"/>
      <c r="F168" s="298"/>
      <c r="G168" s="195">
        <f>G152+G156+G157+G158+G155+G159+G160+G161+G162+G163+G167+G153</f>
        <v>1157500</v>
      </c>
      <c r="H168" s="195">
        <f>H152+H156+H157+H158+H155+H159+H160+H161+H162+H163+H167+H153</f>
        <v>450000</v>
      </c>
      <c r="I168" s="195">
        <f>I152+I156+I157+I158+I155+I159+I160+I161+I162+I163+I167+I153</f>
        <v>692500</v>
      </c>
      <c r="J168" s="195">
        <f>J152+J156+J157+J158+J155+J159+J160+J161+J162+J163+J167+J153</f>
        <v>0</v>
      </c>
      <c r="K168" s="195">
        <f>K152+K156+K157+K158+K155+K159+K160+K161+K162+K163+K167+K153</f>
        <v>450000</v>
      </c>
      <c r="L168" s="199" t="s">
        <v>189</v>
      </c>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c r="CR168" s="132"/>
      <c r="CS168" s="132"/>
      <c r="CT168" s="132"/>
      <c r="CU168" s="132"/>
      <c r="CV168" s="132"/>
      <c r="CW168" s="132"/>
      <c r="CX168" s="132"/>
      <c r="CY168" s="132"/>
      <c r="CZ168" s="132"/>
      <c r="DA168" s="132"/>
      <c r="DB168" s="132"/>
      <c r="DC168" s="132"/>
      <c r="DD168" s="132"/>
      <c r="DE168" s="132"/>
      <c r="DF168" s="132"/>
      <c r="DG168" s="132"/>
      <c r="DH168" s="132"/>
      <c r="DI168" s="132"/>
      <c r="DJ168" s="132"/>
      <c r="DK168" s="132"/>
      <c r="DL168" s="132"/>
      <c r="DM168" s="132"/>
      <c r="DN168" s="132"/>
      <c r="DO168" s="132"/>
      <c r="DP168" s="132"/>
      <c r="DQ168" s="132"/>
    </row>
    <row r="169" spans="2:121" s="112" customFormat="1" ht="69" customHeight="1">
      <c r="B169" s="349" t="s">
        <v>83</v>
      </c>
      <c r="C169" s="350"/>
      <c r="D169" s="350"/>
      <c r="E169" s="350"/>
      <c r="F169" s="351"/>
      <c r="G169" s="121">
        <f>G168+G150+G136+G114+G83</f>
        <v>143730024</v>
      </c>
      <c r="H169" s="121">
        <f>H168+H150+H136+H114+H83</f>
        <v>53343095</v>
      </c>
      <c r="I169" s="121">
        <f>I168+I150+I136+I114+I83</f>
        <v>88070996</v>
      </c>
      <c r="J169" s="121">
        <f>J168+J150+J136+J114+J83</f>
        <v>11893430.57</v>
      </c>
      <c r="K169" s="121">
        <f>K168+K150+K136+K114+K83</f>
        <v>39317077.43</v>
      </c>
      <c r="L169" s="123" t="s">
        <v>189</v>
      </c>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11"/>
      <c r="DF169" s="111"/>
      <c r="DG169" s="111"/>
      <c r="DH169" s="111"/>
      <c r="DI169" s="111"/>
      <c r="DJ169" s="111"/>
      <c r="DK169" s="111"/>
      <c r="DL169" s="111"/>
      <c r="DM169" s="111"/>
      <c r="DN169" s="111"/>
      <c r="DO169" s="111"/>
      <c r="DP169" s="111"/>
      <c r="DQ169" s="111"/>
    </row>
    <row r="170" spans="2:15" s="208" customFormat="1" ht="35.25" customHeight="1">
      <c r="B170" s="291" t="s">
        <v>314</v>
      </c>
      <c r="C170" s="292"/>
      <c r="D170" s="292"/>
      <c r="E170" s="292"/>
      <c r="F170" s="293"/>
      <c r="G170" s="210">
        <f>G13+G63+G76+G82+G89+G55+G79+G43</f>
        <v>9199400</v>
      </c>
      <c r="H170" s="210">
        <f>H13+H63+H76+H82+H89+H55+H79+H43</f>
        <v>4767587</v>
      </c>
      <c r="I170" s="209">
        <f>G170-H170</f>
        <v>4431813</v>
      </c>
      <c r="J170" s="210">
        <f>J13+J63+J76+J82+J89+J55+J79+J43</f>
        <v>953900</v>
      </c>
      <c r="K170" s="210">
        <f>H170-J170</f>
        <v>3813687</v>
      </c>
      <c r="L170" s="211" t="s">
        <v>189</v>
      </c>
      <c r="M170" s="207"/>
      <c r="N170" s="207"/>
      <c r="O170" s="207"/>
    </row>
    <row r="171" spans="2:8" ht="30.75">
      <c r="B171" s="63"/>
      <c r="C171" s="64"/>
      <c r="D171" s="67"/>
      <c r="F171" s="63"/>
      <c r="H171" s="124"/>
    </row>
    <row r="172" spans="2:6" ht="30.75">
      <c r="B172" s="63"/>
      <c r="C172" s="64"/>
      <c r="D172" s="67"/>
      <c r="F172" s="63"/>
    </row>
    <row r="173" spans="2:6" ht="30.75">
      <c r="B173" s="63"/>
      <c r="C173" s="64"/>
      <c r="D173" s="67"/>
      <c r="F173" s="63"/>
    </row>
    <row r="175" spans="2:6" ht="30.75">
      <c r="B175" s="322"/>
      <c r="C175" s="322"/>
      <c r="D175" s="322"/>
      <c r="E175" s="322"/>
      <c r="F175" s="322"/>
    </row>
    <row r="176" spans="2:6" ht="30.75">
      <c r="B176" s="322"/>
      <c r="C176" s="322"/>
      <c r="D176" s="322"/>
      <c r="E176" s="322"/>
      <c r="F176" s="322"/>
    </row>
    <row r="177" spans="2:6" ht="30.75">
      <c r="B177" s="322"/>
      <c r="C177" s="322"/>
      <c r="D177" s="322"/>
      <c r="E177" s="322"/>
      <c r="F177" s="322"/>
    </row>
    <row r="178" spans="2:6" ht="30.75">
      <c r="B178" s="322"/>
      <c r="C178" s="322"/>
      <c r="D178" s="322"/>
      <c r="E178" s="322"/>
      <c r="F178" s="322"/>
    </row>
    <row r="179" spans="2:6" ht="30.75">
      <c r="B179" s="322"/>
      <c r="C179" s="322"/>
      <c r="D179" s="322"/>
      <c r="E179" s="322"/>
      <c r="F179" s="322"/>
    </row>
  </sheetData>
  <sheetProtection/>
  <mergeCells count="66">
    <mergeCell ref="C1:K1"/>
    <mergeCell ref="B168:F168"/>
    <mergeCell ref="B169:F169"/>
    <mergeCell ref="B4:L4"/>
    <mergeCell ref="B84:L84"/>
    <mergeCell ref="F87:F89"/>
    <mergeCell ref="D103:D104"/>
    <mergeCell ref="C103:C104"/>
    <mergeCell ref="B103:B104"/>
    <mergeCell ref="L78:L79"/>
    <mergeCell ref="B83:F83"/>
    <mergeCell ref="B151:L151"/>
    <mergeCell ref="F31:F34"/>
    <mergeCell ref="B31:B34"/>
    <mergeCell ref="B61:B63"/>
    <mergeCell ref="C61:C63"/>
    <mergeCell ref="B47:B56"/>
    <mergeCell ref="C47:C56"/>
    <mergeCell ref="D47:D56"/>
    <mergeCell ref="F61:F63"/>
    <mergeCell ref="D31:D34"/>
    <mergeCell ref="B175:F179"/>
    <mergeCell ref="D139:D142"/>
    <mergeCell ref="B134:B135"/>
    <mergeCell ref="C134:C135"/>
    <mergeCell ref="D134:D135"/>
    <mergeCell ref="F74:F76"/>
    <mergeCell ref="D74:D76"/>
    <mergeCell ref="C74:C76"/>
    <mergeCell ref="B74:B76"/>
    <mergeCell ref="D144:D148"/>
    <mergeCell ref="B115:L115"/>
    <mergeCell ref="B136:D136"/>
    <mergeCell ref="C85:C100"/>
    <mergeCell ref="D105:D112"/>
    <mergeCell ref="E134:E135"/>
    <mergeCell ref="D116:D133"/>
    <mergeCell ref="B137:L137"/>
    <mergeCell ref="L145:L148"/>
    <mergeCell ref="B11:B16"/>
    <mergeCell ref="D11:D16"/>
    <mergeCell ref="B105:B112"/>
    <mergeCell ref="C105:C112"/>
    <mergeCell ref="D61:D63"/>
    <mergeCell ref="C11:C13"/>
    <mergeCell ref="D17:D28"/>
    <mergeCell ref="C31:C34"/>
    <mergeCell ref="B17:B28"/>
    <mergeCell ref="D85:D100"/>
    <mergeCell ref="F11:F16"/>
    <mergeCell ref="B150:F150"/>
    <mergeCell ref="B170:F170"/>
    <mergeCell ref="F80:F82"/>
    <mergeCell ref="B80:B82"/>
    <mergeCell ref="C80:C82"/>
    <mergeCell ref="D80:D82"/>
    <mergeCell ref="B85:B100"/>
    <mergeCell ref="B114:F114"/>
    <mergeCell ref="F77:F79"/>
    <mergeCell ref="F41:F43"/>
    <mergeCell ref="C77:C79"/>
    <mergeCell ref="B77:B79"/>
    <mergeCell ref="D77:D79"/>
    <mergeCell ref="D41:D43"/>
    <mergeCell ref="C41:C43"/>
    <mergeCell ref="B41:B43"/>
  </mergeCells>
  <printOptions/>
  <pageMargins left="0.07874015748031496" right="0.07874015748031496" top="0.07874015748031496" bottom="0.07874015748031496" header="0.5118110236220472" footer="0.5118110236220472"/>
  <pageSetup horizontalDpi="600" verticalDpi="600" orientation="landscape" paperSize="9" scale="30" r:id="rId1"/>
  <rowBreaks count="6" manualBreakCount="6">
    <brk id="20" max="11" man="1"/>
    <brk id="41" max="11" man="1"/>
    <brk id="83" max="11" man="1"/>
    <brk id="114" max="11" man="1"/>
    <brk id="126" max="11" man="1"/>
    <brk id="141" max="11"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357" t="s">
        <v>3</v>
      </c>
      <c r="D1" s="357"/>
      <c r="E1" s="357"/>
      <c r="F1" s="357"/>
      <c r="G1" s="357"/>
      <c r="H1" s="357"/>
      <c r="I1" s="357"/>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2024-04-09T06:41:43Z</cp:lastPrinted>
  <dcterms:created xsi:type="dcterms:W3CDTF">2013-08-21T05:30:05Z</dcterms:created>
  <dcterms:modified xsi:type="dcterms:W3CDTF">2024-04-09T06:55:31Z</dcterms:modified>
  <cp:category/>
  <cp:version/>
  <cp:contentType/>
  <cp:contentStatus/>
</cp:coreProperties>
</file>